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</sheets>
  <definedNames/>
  <calcPr fullCalcOnLoad="1"/>
</workbook>
</file>

<file path=xl/sharedStrings.xml><?xml version="1.0" encoding="utf-8"?>
<sst xmlns="http://schemas.openxmlformats.org/spreadsheetml/2006/main" count="2051" uniqueCount="737">
  <si>
    <t>MAGYARORSZÁG HÉTVÉGI TOPLISTA</t>
  </si>
  <si>
    <t>2018.06.07. -2018.06.10.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</si>
  <si>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</si>
  <si>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</si>
  <si>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</si>
  <si>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</si>
  <si>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</si>
  <si>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</si>
  <si>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</si>
  <si>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</si>
  <si>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</si>
  <si>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</si>
  <si>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</si>
  <si>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</si>
  <si>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Jurassic World: Fallen Kingdom</t>
  </si>
  <si>
    <t>Jurassic World: Bukott birodalom</t>
  </si>
  <si>
    <t>UIP</t>
  </si>
  <si>
    <t>Solo: A Star Wars Story/</t>
  </si>
  <si>
    <t>Solo: Egy Star Wars-történet</t>
  </si>
  <si>
    <t>Forum</t>
  </si>
  <si>
    <t>Book club</t>
  </si>
  <si>
    <t>Könyvklub</t>
  </si>
  <si>
    <t>Freeman</t>
  </si>
  <si>
    <t>Deadpool 2</t>
  </si>
  <si>
    <t>Overboard</t>
  </si>
  <si>
    <t>Átejtve</t>
  </si>
  <si>
    <t>Hereditary</t>
  </si>
  <si>
    <t>Örökség</t>
  </si>
  <si>
    <t>Vertigo</t>
  </si>
  <si>
    <t>Life of the Party</t>
  </si>
  <si>
    <t>A partiállat</t>
  </si>
  <si>
    <t>InterCom</t>
  </si>
  <si>
    <t>Avengers: Infinity War</t>
  </si>
  <si>
    <t>Bosszúállók – Végtelen háború</t>
  </si>
  <si>
    <t>Tout Le Monde Debout</t>
  </si>
  <si>
    <t>Szerelembe gurulva</t>
  </si>
  <si>
    <t>Hungaricom</t>
  </si>
  <si>
    <t xml:space="preserve">Here Comes the Grump </t>
  </si>
  <si>
    <t>Vigyázz, kész morc!</t>
  </si>
  <si>
    <t>ADS</t>
  </si>
  <si>
    <t>TOP 10</t>
  </si>
  <si>
    <t>Charming</t>
  </si>
  <si>
    <t>Bűbáj herceg és a nagy varázslat</t>
  </si>
  <si>
    <t>A Quiet Place</t>
  </si>
  <si>
    <t>Hang nélkül</t>
  </si>
  <si>
    <t>Duck Duck Goose</t>
  </si>
  <si>
    <t>Jönnek a kacsák</t>
  </si>
  <si>
    <t>Big Bang Media</t>
  </si>
  <si>
    <t>Blockers</t>
  </si>
  <si>
    <t>Szűzörség</t>
  </si>
  <si>
    <t>Peter Rabbit</t>
  </si>
  <si>
    <t>Nyúl Péter</t>
  </si>
  <si>
    <t>Taxi 5</t>
  </si>
  <si>
    <t>Isle of Dogs</t>
  </si>
  <si>
    <t>Kutyák szigete</t>
  </si>
  <si>
    <t>You Were Never Really Here</t>
  </si>
  <si>
    <t>Sosem voltál itt</t>
  </si>
  <si>
    <t>Ready Player One</t>
  </si>
  <si>
    <t xml:space="preserve">Ready Player One </t>
  </si>
  <si>
    <t>7 Days is Entebbe</t>
  </si>
  <si>
    <t>7 vérfagyasztó nap</t>
  </si>
  <si>
    <t>I Feel Pretty</t>
  </si>
  <si>
    <t>Túl szexi lány</t>
  </si>
  <si>
    <t>Rampage</t>
  </si>
  <si>
    <t>Rampage – Tombolás</t>
  </si>
  <si>
    <t>Dans la brume</t>
  </si>
  <si>
    <t>Egy lélegzetnyire</t>
  </si>
  <si>
    <t xml:space="preserve">Call Me by Your Name </t>
  </si>
  <si>
    <t>Szólíts a neveden</t>
  </si>
  <si>
    <t>Pacific Rim: Uprising</t>
  </si>
  <si>
    <t>Tűzgyűrű: Lázadás</t>
  </si>
  <si>
    <t>Revenge</t>
  </si>
  <si>
    <t>A bosszú</t>
  </si>
  <si>
    <t>Every Day</t>
  </si>
  <si>
    <t>Nap nap után</t>
  </si>
  <si>
    <t>Tomb Raider</t>
  </si>
  <si>
    <t>Death Wish</t>
  </si>
  <si>
    <t>Bosszúvágy</t>
  </si>
  <si>
    <t>Game Night</t>
  </si>
  <si>
    <t>Éjszakai játék</t>
  </si>
  <si>
    <t>Three Billboards Outside Ebbing, Missouri</t>
  </si>
  <si>
    <t>Három óriásplakát Ebbing határában</t>
  </si>
  <si>
    <t>Midnight Sun</t>
  </si>
  <si>
    <t>Éjjeli napfény</t>
  </si>
  <si>
    <t>The Hurricane Heist</t>
  </si>
  <si>
    <t>Hurrikán meló</t>
  </si>
  <si>
    <t>Gnomeo &amp; Juliet: Sherlock Gnomes</t>
  </si>
  <si>
    <t>Sherlock Gnomes</t>
  </si>
  <si>
    <t>12 Strong</t>
  </si>
  <si>
    <t>12 katona</t>
  </si>
  <si>
    <t>The Shape of Water</t>
  </si>
  <si>
    <t>A víz érintése</t>
  </si>
  <si>
    <t>Ferdinand</t>
  </si>
  <si>
    <t>Ferdinánd</t>
  </si>
  <si>
    <t>Based On A True Story</t>
  </si>
  <si>
    <t>Igaz történet alapján</t>
  </si>
  <si>
    <t>Cinetel</t>
  </si>
  <si>
    <t>How to Talk to Girls at Parties</t>
  </si>
  <si>
    <t>Így csajozz egy földönkívülivel</t>
  </si>
  <si>
    <t>Ghost Land</t>
  </si>
  <si>
    <t>Ghost Land – A rettegés háta</t>
  </si>
  <si>
    <t>Genezis</t>
  </si>
  <si>
    <t>Mary Magdalene</t>
  </si>
  <si>
    <t>Mária Magdolna</t>
  </si>
  <si>
    <t>Au revoir lá-haut</t>
  </si>
  <si>
    <t>Viszontlátásra odafönt</t>
  </si>
  <si>
    <t>MoziNet</t>
  </si>
  <si>
    <t>Lajkó - Cigány az űrben</t>
  </si>
  <si>
    <t>Vándorszínészek</t>
  </si>
  <si>
    <t>Red Sparrow</t>
  </si>
  <si>
    <t>Vörös veréb</t>
  </si>
  <si>
    <t>Black Panther</t>
  </si>
  <si>
    <t>Fekete Párduc</t>
  </si>
  <si>
    <t>Testről és lélekről</t>
  </si>
  <si>
    <t>Testről és Lélekről</t>
  </si>
  <si>
    <t>Drei Zinnen / Three Peaks</t>
  </si>
  <si>
    <t>Három hegycsúcs</t>
  </si>
  <si>
    <t>Sicilian Ghost Story</t>
  </si>
  <si>
    <t>Szicíliai kísértettörténet</t>
  </si>
  <si>
    <t>Cirko Film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</si>
  <si>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</si>
  <si>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</si>
  <si>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</si>
  <si>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</si>
  <si>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</si>
  <si>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</si>
  <si>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</si>
  <si>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</si>
  <si>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</si>
  <si>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</si>
  <si>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</si>
  <si>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Bonne Pomme</t>
  </si>
  <si>
    <t>Senki sem tökéletes</t>
  </si>
  <si>
    <t>Vad Balaton</t>
  </si>
  <si>
    <t>Pannonia</t>
  </si>
  <si>
    <t>Jusqu'á la garde</t>
  </si>
  <si>
    <t>Láthatás</t>
  </si>
  <si>
    <t>Lady Bird</t>
  </si>
  <si>
    <t>Valami Amerika 3</t>
  </si>
  <si>
    <t>Winchester</t>
  </si>
  <si>
    <t>Szellemek háza</t>
  </si>
  <si>
    <t>Early Man</t>
  </si>
  <si>
    <t>Ősember - Kicsi az ős, de hős!</t>
  </si>
  <si>
    <t>A hentes, a kurva és a félszemű</t>
  </si>
  <si>
    <t>Maya the Bee: The Honey Games</t>
  </si>
  <si>
    <t>Maja, a méhecske - A mézcsata</t>
  </si>
  <si>
    <t>The 15:17 to Paris</t>
  </si>
  <si>
    <t>A párizsi vonat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</si>
  <si>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</si>
  <si>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</si>
  <si>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</si>
  <si>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</si>
  <si>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</si>
  <si>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</si>
  <si>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Le sens de la fete</t>
  </si>
  <si>
    <t>Eszeveszett esküvő</t>
  </si>
  <si>
    <t>Elias og Storegaps Hemmelighet / Anchors up</t>
  </si>
  <si>
    <t>Éliás a kis mentőhajó</t>
  </si>
  <si>
    <t>Gringo</t>
  </si>
  <si>
    <t>The Racer and the Jailbird / Le Fidele</t>
  </si>
  <si>
    <t>A hűséges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</si>
  <si>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</si>
  <si>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</si>
  <si>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</si>
  <si>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</si>
  <si>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</si>
  <si>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</si>
  <si>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</si>
  <si>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</si>
  <si>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Darkest Hour</t>
  </si>
  <si>
    <t>A legsötétebb óra</t>
  </si>
  <si>
    <t>Coco</t>
  </si>
  <si>
    <t>The Place</t>
  </si>
  <si>
    <t>A hely</t>
  </si>
  <si>
    <t>Cinenuovo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</si>
  <si>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</si>
  <si>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</si>
  <si>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</si>
  <si>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</si>
  <si>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</si>
  <si>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</si>
  <si>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</si>
  <si>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</si>
  <si>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</si>
  <si>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</si>
  <si>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</si>
  <si>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</si>
  <si>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</si>
  <si>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</si>
  <si>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</si>
  <si>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</si>
  <si>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</si>
  <si>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</si>
  <si>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</si>
  <si>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</si>
  <si>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</si>
  <si>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</si>
  <si>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</si>
  <si>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</si>
  <si>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</si>
  <si>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</si>
  <si>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</si>
  <si>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</si>
  <si>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</si>
  <si>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</si>
  <si>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</si>
  <si>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</si>
  <si>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</si>
  <si>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</si>
  <si>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</si>
  <si>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</si>
  <si>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</si>
  <si>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</si>
  <si>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</si>
  <si>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</si>
  <si>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</si>
  <si>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</si>
  <si>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</si>
  <si>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</si>
  <si>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</si>
  <si>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</si>
  <si>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</si>
  <si>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</si>
  <si>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</si>
  <si>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</si>
  <si>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</si>
  <si>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</si>
  <si>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</si>
  <si>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</si>
  <si>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</si>
  <si>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</si>
  <si>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</si>
  <si>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</si>
  <si>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</si>
  <si>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</si>
  <si>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</si>
  <si>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</si>
  <si>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</si>
  <si>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</si>
  <si>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</si>
  <si>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</si>
  <si>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</si>
  <si>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</si>
  <si>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</si>
  <si>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</si>
  <si>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</si>
  <si>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</si>
  <si>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</si>
  <si>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</si>
  <si>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</si>
  <si>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</si>
  <si>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</si>
  <si>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</si>
  <si>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</si>
  <si>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</si>
  <si>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</si>
  <si>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</si>
  <si>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</si>
  <si>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</si>
  <si>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</si>
  <si>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</si>
  <si>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</si>
  <si>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</si>
  <si>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</si>
  <si>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</si>
  <si>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</si>
  <si>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</si>
  <si>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</si>
  <si>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</si>
  <si>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</si>
  <si>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</si>
  <si>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</si>
  <si>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</si>
  <si>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</si>
  <si>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</si>
  <si>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</si>
  <si>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</si>
  <si>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</si>
  <si>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</si>
  <si>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</si>
  <si>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</si>
  <si>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</si>
  <si>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</si>
  <si>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</si>
  <si>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</si>
  <si>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</si>
  <si>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</si>
  <si>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</si>
  <si>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</si>
  <si>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</si>
  <si>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</si>
  <si>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</si>
  <si>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</si>
  <si>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</si>
  <si>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</si>
  <si>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</si>
  <si>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</si>
  <si>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</si>
  <si>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</si>
  <si>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</si>
  <si>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</si>
  <si>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</si>
  <si>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</si>
  <si>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</si>
  <si>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</si>
  <si>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</si>
  <si>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</si>
  <si>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</si>
  <si>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</si>
  <si>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</si>
  <si>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</si>
  <si>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</si>
  <si>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</si>
  <si>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</si>
  <si>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</si>
  <si>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</si>
  <si>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</si>
  <si>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</si>
  <si>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</si>
  <si>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</si>
  <si>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</si>
  <si>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</si>
  <si>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</si>
  <si>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</si>
  <si>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</si>
  <si>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</si>
  <si>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</si>
  <si>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</si>
  <si>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</si>
  <si>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</si>
  <si>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</si>
  <si>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</si>
  <si>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</si>
  <si>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</si>
  <si>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</si>
  <si>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</si>
  <si>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</si>
  <si>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</si>
  <si>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</si>
  <si>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</si>
  <si>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</si>
  <si>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</si>
  <si>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</si>
  <si>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</si>
  <si>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</si>
  <si>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</si>
  <si>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</si>
  <si>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</si>
  <si>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</si>
  <si>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</si>
  <si>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</si>
  <si>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</si>
  <si>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</si>
  <si>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</si>
  <si>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</si>
  <si>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</si>
  <si>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</si>
  <si>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</si>
  <si>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</si>
  <si>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</si>
  <si>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</si>
  <si>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</si>
  <si>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</si>
  <si>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</si>
  <si>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</si>
  <si>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</si>
  <si>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</si>
  <si>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</si>
  <si>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</si>
  <si>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</si>
  <si>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</si>
  <si>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</si>
  <si>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</si>
  <si>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</si>
  <si>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</si>
  <si>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</si>
  <si>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</si>
  <si>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</si>
  <si>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</si>
  <si>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</si>
  <si>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</si>
  <si>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</si>
  <si>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</si>
  <si>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</si>
  <si>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</si>
  <si>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</si>
  <si>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</si>
  <si>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</si>
  <si>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</si>
  <si>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</si>
  <si>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</si>
  <si>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</si>
  <si>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</si>
  <si>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</si>
  <si>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</si>
  <si>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</si>
  <si>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</si>
  <si>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</si>
  <si>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</si>
  <si>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</si>
  <si>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</si>
  <si>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</si>
  <si>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</si>
  <si>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</si>
  <si>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</si>
  <si>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</si>
  <si>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</si>
  <si>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</si>
  <si>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</si>
  <si>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</si>
  <si>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</si>
  <si>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</si>
  <si>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</si>
  <si>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</si>
  <si>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</si>
  <si>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</si>
  <si>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</si>
  <si>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</si>
  <si>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</si>
  <si>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</si>
  <si>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</si>
  <si>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</si>
  <si>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</si>
  <si>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</si>
  <si>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</si>
  <si>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</si>
  <si>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</si>
  <si>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</si>
  <si>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</si>
  <si>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</si>
  <si>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</si>
  <si>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</si>
  <si>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</si>
  <si>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</si>
  <si>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</si>
  <si>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</si>
  <si>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</si>
  <si>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</si>
  <si>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</si>
  <si>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</si>
  <si>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</si>
  <si>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</si>
  <si>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</si>
  <si>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</si>
  <si>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</si>
  <si>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</si>
  <si>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</si>
  <si>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</si>
  <si>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</si>
  <si>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</si>
  <si>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</si>
  <si>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</si>
  <si>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</si>
  <si>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</si>
  <si>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</si>
  <si>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</si>
  <si>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</si>
  <si>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</si>
  <si>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</si>
  <si>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</si>
  <si>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</si>
  <si>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</si>
  <si>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</si>
  <si>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</si>
  <si>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</si>
  <si>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</si>
  <si>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</si>
  <si>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</si>
  <si>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</si>
  <si>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</si>
  <si>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</si>
  <si>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</si>
  <si>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</si>
  <si>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</si>
  <si>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</si>
  <si>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</si>
  <si>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</si>
  <si>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</si>
  <si>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</si>
  <si>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</si>
  <si>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</si>
  <si>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</si>
  <si>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</si>
  <si>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</si>
  <si>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</si>
  <si>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</si>
  <si>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</si>
  <si>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</si>
  <si>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</si>
  <si>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</si>
  <si>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</si>
  <si>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</si>
  <si>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</si>
  <si>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</si>
  <si>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</si>
  <si>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</si>
  <si>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</si>
  <si>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</si>
  <si>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</si>
  <si>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</si>
  <si>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</si>
  <si>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</si>
  <si>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</si>
  <si>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</si>
  <si>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</si>
  <si>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</si>
  <si>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</si>
  <si>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</si>
  <si>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</si>
  <si>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</si>
  <si>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</si>
  <si>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</si>
  <si>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</si>
  <si>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</si>
  <si>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</si>
  <si>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</si>
  <si>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</si>
  <si>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</si>
  <si>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</si>
  <si>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</si>
  <si>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</si>
  <si>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</si>
  <si>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</si>
  <si>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</si>
  <si>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</si>
  <si>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</si>
  <si>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</si>
  <si>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</si>
  <si>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</si>
  <si>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</si>
  <si>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</si>
  <si>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</si>
  <si>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</si>
  <si>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</si>
  <si>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</si>
  <si>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</si>
  <si>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</si>
  <si>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</si>
  <si>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</si>
  <si>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</si>
  <si>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</si>
  <si>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</si>
  <si>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</si>
  <si>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</si>
  <si>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</si>
  <si>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</si>
  <si>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</si>
  <si>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</si>
  <si>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</si>
  <si>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</si>
  <si>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</si>
  <si>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</si>
  <si>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</si>
  <si>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</si>
  <si>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</si>
  <si>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</si>
  <si>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</si>
  <si>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</si>
  <si>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</si>
  <si>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</si>
  <si>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</si>
  <si>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</si>
  <si>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</si>
  <si>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</si>
  <si>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</si>
  <si>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</si>
  <si>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</si>
  <si>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</si>
  <si>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</si>
  <si>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</si>
  <si>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</si>
  <si>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</si>
  <si>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</si>
  <si>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</si>
  <si>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</si>
  <si>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</si>
  <si>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</si>
  <si>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</si>
  <si>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</si>
  <si>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</si>
  <si>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</si>
  <si>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</si>
  <si>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</si>
  <si>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</si>
  <si>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</si>
  <si>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</si>
  <si>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</si>
  <si>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</si>
  <si>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</si>
  <si>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</si>
  <si>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</si>
  <si>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</si>
  <si>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</si>
  <si>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</si>
  <si>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</si>
  <si>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</si>
  <si>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</si>
  <si>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</si>
  <si>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</si>
  <si>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</si>
  <si>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</si>
  <si>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</si>
  <si>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</si>
  <si>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</si>
  <si>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</si>
  <si>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</si>
  <si>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</si>
  <si>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</si>
  <si>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</si>
  <si>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</si>
  <si>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</si>
  <si>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</si>
  <si>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</si>
  <si>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</si>
  <si>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</si>
  <si>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</si>
  <si>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</si>
  <si>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</si>
  <si>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</si>
  <si>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</si>
  <si>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</si>
  <si>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</si>
  <si>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</si>
  <si>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</si>
  <si>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</si>
  <si>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</si>
  <si>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</si>
  <si>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</si>
  <si>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CineTel</t>
  </si>
  <si>
    <t>←</t>
  </si>
  <si>
    <t>A galaxis őrzőivol.  2</t>
  </si>
  <si>
    <t>Assassin's Creed</t>
  </si>
  <si>
    <t>Office Christmas Party</t>
  </si>
  <si>
    <t>Hivatali Karácsony</t>
  </si>
  <si>
    <t>Valerian</t>
  </si>
  <si>
    <t>Allied</t>
  </si>
  <si>
    <t>Szövetségesek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</si>
  <si>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</si>
  <si>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</si>
  <si>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</si>
  <si>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</si>
  <si>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</si>
  <si>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</si>
  <si>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</si>
  <si>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</si>
  <si>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</si>
  <si>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</si>
  <si>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</si>
  <si>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</si>
  <si>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</si>
  <si>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</si>
  <si>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</si>
  <si>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</si>
  <si>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</si>
  <si>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</si>
  <si>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</si>
  <si>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</si>
  <si>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</si>
  <si>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</si>
  <si>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</si>
  <si>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</si>
  <si>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</si>
  <si>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</si>
  <si>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</si>
  <si>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</si>
  <si>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</si>
  <si>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</si>
  <si>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</si>
  <si>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</si>
  <si>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</si>
  <si>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</si>
  <si>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</si>
  <si>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</si>
  <si>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</si>
  <si>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</si>
  <si>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</si>
  <si>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</si>
  <si>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</si>
  <si>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</si>
  <si>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</si>
  <si>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</si>
  <si>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</si>
  <si>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</si>
  <si>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</si>
  <si>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</si>
  <si>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</si>
  <si>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</si>
  <si>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</si>
  <si>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</si>
  <si>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</si>
  <si>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</si>
  <si>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</si>
  <si>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</si>
  <si>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</si>
  <si>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</si>
  <si>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</si>
  <si>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</si>
  <si>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</si>
  <si>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</si>
  <si>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</si>
  <si>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</si>
  <si>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</si>
  <si>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</si>
  <si>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</si>
  <si>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</si>
  <si>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</si>
  <si>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</si>
  <si>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</si>
  <si>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</si>
  <si>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</si>
  <si>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</si>
  <si>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</si>
  <si>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</si>
  <si>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</si>
  <si>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</si>
  <si>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</si>
  <si>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</si>
  <si>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</si>
  <si>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</si>
  <si>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</si>
  <si>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</si>
  <si>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</si>
  <si>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</si>
  <si>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</si>
  <si>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</si>
  <si>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</si>
  <si>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</si>
  <si>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</si>
  <si>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2019.04.12.</t>
  </si>
  <si>
    <t>2019.04.19.</t>
  </si>
  <si>
    <t>2019.04.26.</t>
  </si>
  <si>
    <t>2019.05.03.</t>
  </si>
  <si>
    <t>2019.05.10.</t>
  </si>
  <si>
    <t>2019.05.17.</t>
  </si>
  <si>
    <t>2019.05.24.</t>
  </si>
  <si>
    <t>2019.05.31.</t>
  </si>
  <si>
    <t>2019.06.07.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</si>
</sst>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#,##0.00\ [$Ft-40E];[RED]\-#,##0.00\ [$Ft-40E]"/>
    <numFmt numFmtId="173" formatCode="0.0%"/>
    <numFmt numFmtId="174" formatCode="YYYY\-MM\-DD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9" fontId="9" fillId="0" borderId="2" xfId="0" applyNumberFormat="1" applyFont="1" applyFill="1" applyBorder="1" applyAlignment="1">
      <alignment horizontal="right"/>
    </xf>
    <xf numFmtId="171" fontId="10" fillId="0" borderId="2" xfId="19" applyNumberFormat="1" applyFont="1" applyFill="1" applyBorder="1" applyAlignment="1" applyProtection="1">
      <alignment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9" fontId="9" fillId="0" borderId="2" xfId="15" applyNumberFormat="1" applyFont="1" applyFill="1" applyBorder="1" applyAlignment="1" applyProtection="1">
      <alignment horizontal="right" wrapText="1"/>
      <protection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72" fontId="0" fillId="0" borderId="0" xfId="0" applyNumberFormat="1" applyAlignment="1">
      <alignment/>
    </xf>
    <xf numFmtId="164" fontId="10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9" fontId="9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9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9" fontId="10" fillId="3" borderId="2" xfId="0" applyNumberFormat="1" applyFont="1" applyFill="1" applyBorder="1" applyAlignment="1" applyProtection="1">
      <alignment horizontal="center" vertical="center"/>
      <protection locked="0"/>
    </xf>
    <xf numFmtId="169" fontId="9" fillId="3" borderId="2" xfId="15" applyNumberFormat="1" applyFont="1" applyFill="1" applyBorder="1" applyAlignment="1" applyProtection="1">
      <alignment/>
      <protection/>
    </xf>
    <xf numFmtId="173" fontId="10" fillId="3" borderId="2" xfId="19" applyNumberFormat="1" applyFont="1" applyFill="1" applyBorder="1" applyAlignment="1" applyProtection="1">
      <alignment vertical="center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Alignment="1">
      <alignment wrapText="1"/>
    </xf>
    <xf numFmtId="168" fontId="9" fillId="0" borderId="2" xfId="0" applyNumberFormat="1" applyFont="1" applyBorder="1" applyAlignment="1">
      <alignment/>
    </xf>
    <xf numFmtId="168" fontId="9" fillId="0" borderId="2" xfId="0" applyNumberFormat="1" applyFont="1" applyBorder="1" applyAlignment="1">
      <alignment horizontal="right"/>
    </xf>
    <xf numFmtId="169" fontId="9" fillId="0" borderId="2" xfId="0" applyNumberFormat="1" applyFont="1" applyBorder="1" applyAlignment="1">
      <alignment wrapText="1"/>
    </xf>
    <xf numFmtId="164" fontId="9" fillId="0" borderId="2" xfId="0" applyFont="1" applyBorder="1" applyAlignment="1">
      <alignment wrapText="1"/>
    </xf>
    <xf numFmtId="169" fontId="9" fillId="0" borderId="2" xfId="0" applyNumberFormat="1" applyFont="1" applyFill="1" applyBorder="1" applyAlignment="1">
      <alignment/>
    </xf>
    <xf numFmtId="169" fontId="9" fillId="0" borderId="2" xfId="15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/>
    </xf>
    <xf numFmtId="169" fontId="0" fillId="0" borderId="0" xfId="0" applyNumberFormat="1" applyAlignment="1">
      <alignment horizontal="right"/>
    </xf>
    <xf numFmtId="164" fontId="9" fillId="0" borderId="2" xfId="0" applyFont="1" applyBorder="1" applyAlignment="1">
      <alignment vertical="top"/>
    </xf>
    <xf numFmtId="169" fontId="12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9" fontId="9" fillId="0" borderId="2" xfId="0" applyNumberFormat="1" applyFont="1" applyBorder="1" applyAlignment="1">
      <alignment/>
    </xf>
    <xf numFmtId="169" fontId="13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 vertical="center"/>
    </xf>
    <xf numFmtId="169" fontId="9" fillId="0" borderId="2" xfId="15" applyNumberFormat="1" applyFont="1" applyFill="1" applyBorder="1" applyAlignment="1" applyProtection="1">
      <alignment vertical="center" wrapText="1"/>
      <protection/>
    </xf>
    <xf numFmtId="169" fontId="9" fillId="0" borderId="2" xfId="0" applyNumberFormat="1" applyFont="1" applyBorder="1" applyAlignment="1">
      <alignment vertical="center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9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9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9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9" fontId="15" fillId="2" borderId="2" xfId="0" applyNumberFormat="1" applyFont="1" applyFill="1" applyBorder="1" applyAlignment="1" applyProtection="1">
      <alignment vertical="center"/>
      <protection/>
    </xf>
    <xf numFmtId="173" fontId="10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8" fontId="0" fillId="0" borderId="0" xfId="0" applyNumberFormat="1" applyFont="1" applyAlignment="1">
      <alignment horizontal="left"/>
    </xf>
    <xf numFmtId="173" fontId="0" fillId="0" borderId="0" xfId="0" applyNumberFormat="1" applyAlignment="1">
      <alignment/>
    </xf>
    <xf numFmtId="169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4" fontId="17" fillId="0" borderId="0" xfId="0" applyFont="1" applyAlignment="1">
      <alignment horizontal="left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 horizontal="right"/>
    </xf>
    <xf numFmtId="164" fontId="9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vertical="top"/>
    </xf>
    <xf numFmtId="164" fontId="8" fillId="5" borderId="2" xfId="0" applyFont="1" applyFill="1" applyBorder="1" applyAlignment="1">
      <alignment/>
    </xf>
    <xf numFmtId="168" fontId="9" fillId="5" borderId="2" xfId="0" applyNumberFormat="1" applyFont="1" applyFill="1" applyBorder="1" applyAlignment="1">
      <alignment/>
    </xf>
    <xf numFmtId="164" fontId="9" fillId="5" borderId="2" xfId="0" applyFont="1" applyFill="1" applyBorder="1" applyAlignment="1">
      <alignment/>
    </xf>
    <xf numFmtId="164" fontId="10" fillId="5" borderId="2" xfId="0" applyFont="1" applyFill="1" applyBorder="1" applyAlignment="1" applyProtection="1">
      <alignment horizontal="center" vertical="center"/>
      <protection locked="0"/>
    </xf>
    <xf numFmtId="164" fontId="9" fillId="5" borderId="2" xfId="0" applyFont="1" applyFill="1" applyBorder="1" applyAlignment="1">
      <alignment horizontal="center"/>
    </xf>
    <xf numFmtId="169" fontId="9" fillId="5" borderId="2" xfId="0" applyNumberFormat="1" applyFont="1" applyFill="1" applyBorder="1" applyAlignment="1">
      <alignment horizontal="right"/>
    </xf>
    <xf numFmtId="169" fontId="18" fillId="0" borderId="2" xfId="0" applyNumberFormat="1" applyFont="1" applyFill="1" applyBorder="1" applyAlignment="1" applyProtection="1">
      <alignment vertical="center"/>
      <protection locked="0"/>
    </xf>
    <xf numFmtId="164" fontId="19" fillId="0" borderId="2" xfId="0" applyFont="1" applyFill="1" applyBorder="1" applyAlignment="1">
      <alignment wrapText="1"/>
    </xf>
    <xf numFmtId="168" fontId="9" fillId="0" borderId="2" xfId="0" applyNumberFormat="1" applyFont="1" applyFill="1" applyBorder="1" applyAlignment="1">
      <alignment vertical="center"/>
    </xf>
    <xf numFmtId="164" fontId="9" fillId="0" borderId="2" xfId="0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19" fillId="0" borderId="0" xfId="0" applyFont="1" applyFill="1" applyAlignment="1">
      <alignment wrapText="1"/>
    </xf>
    <xf numFmtId="164" fontId="0" fillId="0" borderId="2" xfId="0" applyFont="1" applyFill="1" applyBorder="1" applyAlignment="1">
      <alignment/>
    </xf>
    <xf numFmtId="164" fontId="18" fillId="0" borderId="2" xfId="0" applyFont="1" applyFill="1" applyBorder="1" applyAlignment="1" applyProtection="1">
      <alignment horizontal="left" vertical="center"/>
      <protection/>
    </xf>
    <xf numFmtId="169" fontId="0" fillId="0" borderId="2" xfId="0" applyNumberFormat="1" applyFont="1" applyFill="1" applyBorder="1" applyAlignment="1">
      <alignment wrapText="1"/>
    </xf>
    <xf numFmtId="164" fontId="19" fillId="0" borderId="0" xfId="0" applyFont="1" applyFill="1" applyAlignment="1">
      <alignment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9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0" fillId="0" borderId="0" xfId="0" applyFill="1" applyAlignment="1">
      <alignment/>
    </xf>
    <xf numFmtId="174" fontId="0" fillId="0" borderId="0" xfId="0" applyNumberFormat="1" applyAlignment="1">
      <alignment horizontal="left"/>
    </xf>
    <xf numFmtId="174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28"/>
          <c:w val="0.925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Totals'!$A$2:$A$85</c:f>
              <c:strCache/>
            </c:strRef>
          </c:cat>
          <c:val>
            <c:numRef>
              <c:f>'Weekend Totals'!$B$2:$B$85</c:f>
              <c:numCache/>
            </c:numRef>
          </c:val>
          <c:smooth val="0"/>
        </c:ser>
        <c:marker val="1"/>
        <c:axId val="58919119"/>
        <c:axId val="60510024"/>
      </c:lineChart>
      <c:dateAx>
        <c:axId val="58919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510024"/>
        <c:crossesAt val="0"/>
        <c:auto val="0"/>
        <c:noMultiLvlLbl val="0"/>
      </c:dateAx>
      <c:valAx>
        <c:axId val="60510024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1911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975"/>
          <c:y val="0.275"/>
          <c:w val="0.165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86</xdr:row>
      <xdr:rowOff>9525</xdr:rowOff>
    </xdr:from>
    <xdr:to>
      <xdr:col>12</xdr:col>
      <xdr:colOff>123825</xdr:colOff>
      <xdr:row>113</xdr:row>
      <xdr:rowOff>142875</xdr:rowOff>
    </xdr:to>
    <xdr:graphicFrame>
      <xdr:nvGraphicFramePr>
        <xdr:cNvPr id="1" name="Chart 1"/>
        <xdr:cNvGraphicFramePr/>
      </xdr:nvGraphicFramePr>
      <xdr:xfrm>
        <a:off x="66675" y="16392525"/>
        <a:ext cx="111252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5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3" width="34.7109375" style="0" customWidth="1"/>
    <col min="4" max="4" width="12.00390625" style="0" customWidth="1"/>
    <col min="5" max="5" width="12.8515625" style="0" customWidth="1"/>
    <col min="6" max="6" width="4.421875" style="0" customWidth="1"/>
    <col min="7" max="7" width="7.421875" style="0" customWidth="1"/>
    <col min="8" max="8" width="14.421875" style="0" customWidth="1"/>
    <col min="9" max="9" width="9.7109375" style="0" customWidth="1"/>
    <col min="10" max="10" width="13.8515625" style="0" customWidth="1"/>
    <col min="11" max="11" width="13.421875" style="0" customWidth="1"/>
    <col min="12" max="12" width="15.421875" style="0" customWidth="1"/>
    <col min="13" max="13" width="12.57421875" style="0" customWidth="1"/>
    <col min="14" max="14" width="17.71093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43258</v>
      </c>
      <c r="E4" s="15" t="s">
        <v>16</v>
      </c>
      <c r="F4" s="16">
        <v>66</v>
      </c>
      <c r="G4" s="17">
        <f aca="true" t="shared" si="0" ref="G4:G13">ROUNDUP(DATEDIF(D4,$B$333,"d")/7,0)</f>
        <v>1</v>
      </c>
      <c r="H4" s="18">
        <v>187606868</v>
      </c>
      <c r="I4" s="18">
        <v>118953</v>
      </c>
      <c r="J4" s="18"/>
      <c r="K4" s="19"/>
      <c r="L4" s="18">
        <v>201793617</v>
      </c>
      <c r="M4" s="18">
        <v>127838</v>
      </c>
    </row>
    <row r="5" spans="1:13" ht="15.75">
      <c r="A5" s="12">
        <v>2</v>
      </c>
      <c r="B5" s="20" t="s">
        <v>17</v>
      </c>
      <c r="C5" s="20" t="s">
        <v>18</v>
      </c>
      <c r="D5" s="14">
        <v>43244</v>
      </c>
      <c r="E5" s="21" t="s">
        <v>19</v>
      </c>
      <c r="F5" s="16"/>
      <c r="G5" s="17">
        <f t="shared" si="0"/>
        <v>3</v>
      </c>
      <c r="H5" s="18">
        <v>34978460</v>
      </c>
      <c r="I5" s="18">
        <v>22756</v>
      </c>
      <c r="J5" s="18">
        <v>70941270</v>
      </c>
      <c r="K5" s="19">
        <f aca="true" t="shared" si="1" ref="K5:K8">IF(J5&lt;&gt;0,-(J5-H5)/J5,"")</f>
        <v>-0.506937781068763</v>
      </c>
      <c r="L5" s="18">
        <v>311060572</v>
      </c>
      <c r="M5" s="18">
        <v>202058</v>
      </c>
    </row>
    <row r="6" spans="1:13" ht="15.75">
      <c r="A6" s="12">
        <v>3</v>
      </c>
      <c r="B6" s="15" t="s">
        <v>20</v>
      </c>
      <c r="C6" s="15" t="s">
        <v>21</v>
      </c>
      <c r="D6" s="14">
        <v>43251</v>
      </c>
      <c r="E6" s="15" t="s">
        <v>22</v>
      </c>
      <c r="F6" s="16">
        <v>48</v>
      </c>
      <c r="G6" s="17">
        <f t="shared" si="0"/>
        <v>2</v>
      </c>
      <c r="H6" s="18">
        <v>32310861</v>
      </c>
      <c r="I6" s="22">
        <v>22346</v>
      </c>
      <c r="J6" s="18">
        <v>35514725</v>
      </c>
      <c r="K6" s="19">
        <f t="shared" si="1"/>
        <v>-0.09021227110726607</v>
      </c>
      <c r="L6" s="18">
        <v>83312576</v>
      </c>
      <c r="M6" s="22">
        <v>58895</v>
      </c>
    </row>
    <row r="7" spans="1:13" ht="15.75">
      <c r="A7" s="12">
        <v>4</v>
      </c>
      <c r="B7" s="15" t="s">
        <v>23</v>
      </c>
      <c r="C7" s="15" t="s">
        <v>23</v>
      </c>
      <c r="D7" s="14">
        <v>43237</v>
      </c>
      <c r="E7" s="15" t="s">
        <v>19</v>
      </c>
      <c r="F7" s="16"/>
      <c r="G7" s="17">
        <f t="shared" si="0"/>
        <v>4</v>
      </c>
      <c r="H7" s="18">
        <v>29182210</v>
      </c>
      <c r="I7" s="22">
        <v>19756</v>
      </c>
      <c r="J7" s="18">
        <v>45353310</v>
      </c>
      <c r="K7" s="19">
        <f t="shared" si="1"/>
        <v>-0.35655831955815354</v>
      </c>
      <c r="L7" s="18">
        <v>494905761</v>
      </c>
      <c r="M7" s="18">
        <v>342820</v>
      </c>
    </row>
    <row r="8" spans="1:13" ht="15.75">
      <c r="A8" s="12">
        <v>5</v>
      </c>
      <c r="B8" s="15" t="s">
        <v>24</v>
      </c>
      <c r="C8" s="15" t="s">
        <v>25</v>
      </c>
      <c r="D8" s="14">
        <v>43251</v>
      </c>
      <c r="E8" s="15" t="s">
        <v>19</v>
      </c>
      <c r="F8" s="16"/>
      <c r="G8" s="17">
        <f t="shared" si="0"/>
        <v>2</v>
      </c>
      <c r="H8" s="18">
        <v>25462280</v>
      </c>
      <c r="I8" s="22">
        <v>17432</v>
      </c>
      <c r="J8" s="18">
        <v>28752150</v>
      </c>
      <c r="K8" s="19">
        <f t="shared" si="1"/>
        <v>-0.11442170411604002</v>
      </c>
      <c r="L8" s="18">
        <v>63306940</v>
      </c>
      <c r="M8" s="22">
        <v>44434</v>
      </c>
    </row>
    <row r="9" spans="1:13" ht="15.75">
      <c r="A9" s="12">
        <v>6</v>
      </c>
      <c r="B9" s="13" t="s">
        <v>26</v>
      </c>
      <c r="C9" s="13" t="s">
        <v>27</v>
      </c>
      <c r="D9" s="14">
        <v>43258</v>
      </c>
      <c r="E9" s="15" t="s">
        <v>28</v>
      </c>
      <c r="F9" s="16"/>
      <c r="G9" s="17">
        <f t="shared" si="0"/>
        <v>1</v>
      </c>
      <c r="H9" s="18">
        <v>12128755</v>
      </c>
      <c r="I9" s="18">
        <v>8318</v>
      </c>
      <c r="J9" s="18"/>
      <c r="K9" s="19"/>
      <c r="L9" s="18">
        <v>12128755</v>
      </c>
      <c r="M9" s="18">
        <v>8318</v>
      </c>
    </row>
    <row r="10" spans="1:13" ht="15.75">
      <c r="A10" s="12">
        <v>7</v>
      </c>
      <c r="B10" s="23" t="s">
        <v>29</v>
      </c>
      <c r="C10" s="23" t="s">
        <v>30</v>
      </c>
      <c r="D10" s="14">
        <v>43230</v>
      </c>
      <c r="E10" s="15" t="s">
        <v>31</v>
      </c>
      <c r="F10" s="16"/>
      <c r="G10" s="17">
        <f t="shared" si="0"/>
        <v>5</v>
      </c>
      <c r="H10" s="18">
        <v>9417365</v>
      </c>
      <c r="I10" s="22">
        <v>6330</v>
      </c>
      <c r="J10" s="18">
        <v>11999400</v>
      </c>
      <c r="K10" s="19">
        <f aca="true" t="shared" si="2" ref="K10:K11">IF(J10&lt;&gt;0,-(J10-H10)/J10,"")</f>
        <v>-0.21518034235045086</v>
      </c>
      <c r="L10" s="18">
        <v>145462346</v>
      </c>
      <c r="M10" s="22">
        <v>100502</v>
      </c>
    </row>
    <row r="11" spans="1:13" ht="15.75">
      <c r="A11" s="12">
        <v>8</v>
      </c>
      <c r="B11" s="23" t="s">
        <v>32</v>
      </c>
      <c r="C11" s="23" t="s">
        <v>33</v>
      </c>
      <c r="D11" s="14">
        <v>43216</v>
      </c>
      <c r="E11" s="21" t="s">
        <v>19</v>
      </c>
      <c r="F11" s="16"/>
      <c r="G11" s="17">
        <f t="shared" si="0"/>
        <v>7</v>
      </c>
      <c r="H11" s="18">
        <v>6817810</v>
      </c>
      <c r="I11" s="22">
        <v>4203</v>
      </c>
      <c r="J11" s="18">
        <v>10777184</v>
      </c>
      <c r="K11" s="19">
        <f t="shared" si="2"/>
        <v>-0.36738483819149786</v>
      </c>
      <c r="L11" s="18">
        <v>877388581</v>
      </c>
      <c r="M11" s="18">
        <v>558327</v>
      </c>
    </row>
    <row r="12" spans="1:14" ht="15.75">
      <c r="A12" s="12">
        <v>9</v>
      </c>
      <c r="B12" s="13" t="s">
        <v>34</v>
      </c>
      <c r="C12" s="13" t="s">
        <v>35</v>
      </c>
      <c r="D12" s="14">
        <v>43258</v>
      </c>
      <c r="E12" s="15" t="s">
        <v>36</v>
      </c>
      <c r="F12" s="16">
        <v>25</v>
      </c>
      <c r="G12" s="17">
        <f t="shared" si="0"/>
        <v>1</v>
      </c>
      <c r="H12" s="18">
        <v>6181140</v>
      </c>
      <c r="I12" s="18">
        <v>4233</v>
      </c>
      <c r="J12" s="18"/>
      <c r="K12" s="19"/>
      <c r="L12" s="18">
        <v>6181140</v>
      </c>
      <c r="M12" s="18">
        <v>4233</v>
      </c>
      <c r="N12" s="24"/>
    </row>
    <row r="13" spans="1:13" ht="15.75">
      <c r="A13" s="12">
        <v>10</v>
      </c>
      <c r="B13" s="20" t="s">
        <v>37</v>
      </c>
      <c r="C13" s="20" t="s">
        <v>38</v>
      </c>
      <c r="D13" s="14">
        <v>43251</v>
      </c>
      <c r="E13" s="21" t="s">
        <v>39</v>
      </c>
      <c r="F13" s="16">
        <v>49</v>
      </c>
      <c r="G13" s="17">
        <f t="shared" si="0"/>
        <v>2</v>
      </c>
      <c r="H13" s="18">
        <v>4875603</v>
      </c>
      <c r="I13" s="18">
        <v>3756</v>
      </c>
      <c r="J13" s="18">
        <v>4345900</v>
      </c>
      <c r="K13" s="19">
        <f>IF(J13&lt;&gt;0,-(J13-H13)/J13,"")</f>
        <v>0.12188568535861387</v>
      </c>
      <c r="L13" s="18">
        <v>12594463</v>
      </c>
      <c r="M13" s="18">
        <v>9522</v>
      </c>
    </row>
    <row r="14" spans="1:13" ht="8.25" customHeight="1">
      <c r="A14" s="12"/>
      <c r="B14" s="25"/>
      <c r="C14" s="20"/>
      <c r="D14" s="26"/>
      <c r="E14" s="27"/>
      <c r="F14" s="28"/>
      <c r="G14" s="28"/>
      <c r="H14" s="29"/>
      <c r="I14" s="29"/>
      <c r="J14" s="29"/>
      <c r="K14" s="19">
        <f>IF(G15&lt;&gt;0,-(G15-E15)/G15,"")</f>
        <v>0</v>
      </c>
      <c r="L14" s="29"/>
      <c r="M14" s="29"/>
    </row>
    <row r="15" spans="1:13" ht="15.75">
      <c r="A15" s="30"/>
      <c r="B15" s="31" t="s">
        <v>40</v>
      </c>
      <c r="C15" s="32"/>
      <c r="D15" s="33"/>
      <c r="E15" s="33"/>
      <c r="F15" s="34"/>
      <c r="G15" s="34"/>
      <c r="H15" s="35">
        <f>SUM(H4:H13)</f>
        <v>348961352</v>
      </c>
      <c r="I15" s="35">
        <f>SUM(I4:I13)</f>
        <v>228083</v>
      </c>
      <c r="J15" s="35">
        <v>219075389</v>
      </c>
      <c r="K15" s="36">
        <f>IF(J15&lt;&gt;0,-(J15-H15)/J15,"")</f>
        <v>0.5928824939801887</v>
      </c>
      <c r="L15" s="35">
        <f>SUM(L4:L13)</f>
        <v>2208134751</v>
      </c>
      <c r="M15" s="35">
        <f>SUM(M4:M13)</f>
        <v>1456947</v>
      </c>
    </row>
    <row r="16" spans="1:13" ht="8.25" customHeight="1">
      <c r="A16" s="12"/>
      <c r="B16" s="25"/>
      <c r="C16" s="20"/>
      <c r="D16" s="26"/>
      <c r="E16" s="27"/>
      <c r="F16" s="28"/>
      <c r="G16" s="28"/>
      <c r="H16" s="29"/>
      <c r="I16" s="29"/>
      <c r="J16" s="29"/>
      <c r="K16" s="37"/>
      <c r="L16" s="29"/>
      <c r="M16" s="29"/>
    </row>
    <row r="17" spans="1:13" ht="15.75">
      <c r="A17" s="12">
        <v>11</v>
      </c>
      <c r="B17" s="23" t="s">
        <v>41</v>
      </c>
      <c r="C17" s="23" t="s">
        <v>42</v>
      </c>
      <c r="D17" s="14">
        <v>43216</v>
      </c>
      <c r="E17" s="21" t="s">
        <v>39</v>
      </c>
      <c r="F17" s="16">
        <v>26</v>
      </c>
      <c r="G17" s="17">
        <f aca="true" t="shared" si="3" ref="G17:G26">ROUNDUP(DATEDIF(D17,$B$333,"d")/7,0)</f>
        <v>7</v>
      </c>
      <c r="H17" s="18">
        <v>4154685</v>
      </c>
      <c r="I17" s="22">
        <v>3040</v>
      </c>
      <c r="J17" s="18">
        <v>3396960</v>
      </c>
      <c r="K17" s="19">
        <f aca="true" t="shared" si="4" ref="K17:K26">IF(J17&lt;&gt;0,-(J17-H17)/J17,"")</f>
        <v>0.2230597357637417</v>
      </c>
      <c r="L17" s="18">
        <v>47235718</v>
      </c>
      <c r="M17" s="18">
        <v>33963</v>
      </c>
    </row>
    <row r="18" spans="1:13" ht="15.75">
      <c r="A18" s="12">
        <v>12</v>
      </c>
      <c r="B18" s="23" t="s">
        <v>43</v>
      </c>
      <c r="C18" s="23" t="s">
        <v>44</v>
      </c>
      <c r="D18" s="14">
        <v>43223</v>
      </c>
      <c r="E18" s="21" t="s">
        <v>16</v>
      </c>
      <c r="F18" s="16">
        <v>53</v>
      </c>
      <c r="G18" s="17">
        <f t="shared" si="3"/>
        <v>6</v>
      </c>
      <c r="H18" s="18">
        <v>2684870</v>
      </c>
      <c r="I18" s="22">
        <v>1681</v>
      </c>
      <c r="J18" s="18">
        <v>4140510</v>
      </c>
      <c r="K18" s="19">
        <f t="shared" si="4"/>
        <v>-0.351560556549797</v>
      </c>
      <c r="L18" s="18">
        <v>158051857</v>
      </c>
      <c r="M18" s="22">
        <v>110509</v>
      </c>
    </row>
    <row r="19" spans="1:13" ht="15.75">
      <c r="A19" s="12">
        <v>13</v>
      </c>
      <c r="B19" s="15" t="s">
        <v>45</v>
      </c>
      <c r="C19" s="15" t="s">
        <v>46</v>
      </c>
      <c r="D19" s="14">
        <v>43209</v>
      </c>
      <c r="E19" s="15" t="s">
        <v>47</v>
      </c>
      <c r="F19" s="16">
        <v>12</v>
      </c>
      <c r="G19" s="17">
        <f t="shared" si="3"/>
        <v>8</v>
      </c>
      <c r="H19" s="18">
        <v>2078310</v>
      </c>
      <c r="I19" s="22">
        <v>1878</v>
      </c>
      <c r="J19" s="18">
        <v>1055115</v>
      </c>
      <c r="K19" s="19">
        <f t="shared" si="4"/>
        <v>0.9697473735090488</v>
      </c>
      <c r="L19" s="18">
        <v>34544702</v>
      </c>
      <c r="M19" s="22">
        <v>27583</v>
      </c>
    </row>
    <row r="20" spans="1:13" ht="15.75">
      <c r="A20" s="12">
        <v>14</v>
      </c>
      <c r="B20" s="15" t="s">
        <v>48</v>
      </c>
      <c r="C20" s="15" t="s">
        <v>49</v>
      </c>
      <c r="D20" s="14">
        <v>43223</v>
      </c>
      <c r="E20" s="15" t="s">
        <v>16</v>
      </c>
      <c r="F20" s="16">
        <v>45</v>
      </c>
      <c r="G20" s="17">
        <f t="shared" si="3"/>
        <v>6</v>
      </c>
      <c r="H20" s="18">
        <v>1970760</v>
      </c>
      <c r="I20" s="22">
        <v>1273</v>
      </c>
      <c r="J20" s="18">
        <v>3853980</v>
      </c>
      <c r="K20" s="19">
        <f t="shared" si="4"/>
        <v>-0.48864290940793675</v>
      </c>
      <c r="L20" s="18">
        <v>111382574</v>
      </c>
      <c r="M20" s="18">
        <v>78707</v>
      </c>
    </row>
    <row r="21" spans="1:13" ht="15.75">
      <c r="A21" s="12">
        <v>15</v>
      </c>
      <c r="B21" s="15" t="s">
        <v>50</v>
      </c>
      <c r="C21" s="15" t="s">
        <v>51</v>
      </c>
      <c r="D21" s="14">
        <v>43174</v>
      </c>
      <c r="E21" s="15" t="s">
        <v>31</v>
      </c>
      <c r="F21" s="16">
        <v>65</v>
      </c>
      <c r="G21" s="17">
        <f t="shared" si="3"/>
        <v>13</v>
      </c>
      <c r="H21" s="18">
        <v>1337555</v>
      </c>
      <c r="I21" s="18">
        <v>1295</v>
      </c>
      <c r="J21" s="18">
        <v>1439480</v>
      </c>
      <c r="K21" s="19">
        <f t="shared" si="4"/>
        <v>-0.07080681912912996</v>
      </c>
      <c r="L21" s="18">
        <v>302763068</v>
      </c>
      <c r="M21" s="18">
        <v>231568</v>
      </c>
    </row>
    <row r="22" spans="1:13" ht="15.75">
      <c r="A22" s="12">
        <v>16</v>
      </c>
      <c r="B22" s="23" t="s">
        <v>52</v>
      </c>
      <c r="C22" s="23" t="s">
        <v>52</v>
      </c>
      <c r="D22" s="14">
        <v>43223</v>
      </c>
      <c r="E22" s="21" t="s">
        <v>47</v>
      </c>
      <c r="F22" s="16">
        <v>4</v>
      </c>
      <c r="G22" s="17">
        <f t="shared" si="3"/>
        <v>6</v>
      </c>
      <c r="H22" s="18">
        <v>847625</v>
      </c>
      <c r="I22" s="22">
        <v>562</v>
      </c>
      <c r="J22" s="18">
        <v>1862375</v>
      </c>
      <c r="K22" s="19">
        <f t="shared" si="4"/>
        <v>-0.544868783139808</v>
      </c>
      <c r="L22" s="18">
        <v>51369491</v>
      </c>
      <c r="M22" s="18">
        <v>36316</v>
      </c>
    </row>
    <row r="23" spans="1:13" ht="15.75">
      <c r="A23" s="12">
        <v>17</v>
      </c>
      <c r="B23" s="15" t="s">
        <v>53</v>
      </c>
      <c r="C23" s="15" t="s">
        <v>54</v>
      </c>
      <c r="D23" s="14">
        <v>43223</v>
      </c>
      <c r="E23" s="15" t="s">
        <v>19</v>
      </c>
      <c r="F23" s="16"/>
      <c r="G23" s="17">
        <f t="shared" si="3"/>
        <v>6</v>
      </c>
      <c r="H23" s="18">
        <v>491882</v>
      </c>
      <c r="I23" s="22">
        <v>385</v>
      </c>
      <c r="J23" s="18">
        <v>694731</v>
      </c>
      <c r="K23" s="19">
        <f t="shared" si="4"/>
        <v>-0.2919820765159465</v>
      </c>
      <c r="L23" s="18">
        <v>15582326</v>
      </c>
      <c r="M23" s="18">
        <v>11474</v>
      </c>
    </row>
    <row r="24" spans="1:13" ht="15.75">
      <c r="A24" s="12">
        <v>18</v>
      </c>
      <c r="B24" s="15" t="s">
        <v>55</v>
      </c>
      <c r="C24" s="15" t="s">
        <v>56</v>
      </c>
      <c r="D24" s="14">
        <v>43237</v>
      </c>
      <c r="E24" s="15" t="s">
        <v>39</v>
      </c>
      <c r="F24" s="16">
        <v>7</v>
      </c>
      <c r="G24" s="17">
        <f t="shared" si="3"/>
        <v>4</v>
      </c>
      <c r="H24" s="18">
        <v>401790</v>
      </c>
      <c r="I24" s="22">
        <v>253</v>
      </c>
      <c r="J24" s="18">
        <v>912903</v>
      </c>
      <c r="K24" s="19">
        <f t="shared" si="4"/>
        <v>-0.5598765695807769</v>
      </c>
      <c r="L24" s="38">
        <v>8031198</v>
      </c>
      <c r="M24" s="38">
        <v>5649</v>
      </c>
    </row>
    <row r="25" spans="1:13" ht="15.75">
      <c r="A25" s="12">
        <v>19</v>
      </c>
      <c r="B25" s="15" t="s">
        <v>57</v>
      </c>
      <c r="C25" s="38" t="s">
        <v>58</v>
      </c>
      <c r="D25" s="14">
        <v>43188</v>
      </c>
      <c r="E25" s="15" t="s">
        <v>31</v>
      </c>
      <c r="F25" s="16">
        <v>59</v>
      </c>
      <c r="G25" s="17">
        <f t="shared" si="3"/>
        <v>11</v>
      </c>
      <c r="H25" s="18">
        <v>360320</v>
      </c>
      <c r="I25" s="18">
        <v>240</v>
      </c>
      <c r="J25" s="18">
        <v>853970</v>
      </c>
      <c r="K25" s="19">
        <f t="shared" si="4"/>
        <v>-0.5780648032132276</v>
      </c>
      <c r="L25" s="18">
        <v>280498199</v>
      </c>
      <c r="M25" s="18">
        <v>172100</v>
      </c>
    </row>
    <row r="26" spans="1:13" ht="15.75">
      <c r="A26" s="12">
        <v>20</v>
      </c>
      <c r="B26" s="23" t="s">
        <v>59</v>
      </c>
      <c r="C26" s="23" t="s">
        <v>60</v>
      </c>
      <c r="D26" s="14">
        <v>43230</v>
      </c>
      <c r="E26" s="15" t="s">
        <v>31</v>
      </c>
      <c r="F26" s="16"/>
      <c r="G26" s="17">
        <f t="shared" si="3"/>
        <v>5</v>
      </c>
      <c r="H26" s="18">
        <v>323065</v>
      </c>
      <c r="I26" s="22">
        <v>217</v>
      </c>
      <c r="J26" s="18">
        <v>650255</v>
      </c>
      <c r="K26" s="19">
        <f t="shared" si="4"/>
        <v>-0.5031718325887536</v>
      </c>
      <c r="L26" s="18">
        <v>16010480</v>
      </c>
      <c r="M26" s="22">
        <v>10420</v>
      </c>
    </row>
    <row r="27" spans="1:13" ht="15.75">
      <c r="A27" s="12">
        <v>21</v>
      </c>
      <c r="B27" s="13" t="s">
        <v>61</v>
      </c>
      <c r="C27" s="13" t="s">
        <v>62</v>
      </c>
      <c r="D27" s="14">
        <v>43265</v>
      </c>
      <c r="E27" s="15" t="s">
        <v>47</v>
      </c>
      <c r="F27" s="16"/>
      <c r="G27" s="17"/>
      <c r="H27" s="18">
        <v>319240</v>
      </c>
      <c r="I27" s="18">
        <v>278</v>
      </c>
      <c r="J27" s="18"/>
      <c r="K27" s="19"/>
      <c r="L27" s="18">
        <v>319240</v>
      </c>
      <c r="M27" s="18">
        <v>278</v>
      </c>
    </row>
    <row r="28" spans="1:13" ht="15.75">
      <c r="A28" s="12">
        <v>22</v>
      </c>
      <c r="B28" s="15" t="s">
        <v>63</v>
      </c>
      <c r="C28" s="15" t="s">
        <v>64</v>
      </c>
      <c r="D28" s="14">
        <v>43202</v>
      </c>
      <c r="E28" s="15" t="s">
        <v>31</v>
      </c>
      <c r="F28" s="16">
        <v>59</v>
      </c>
      <c r="G28" s="17">
        <f aca="true" t="shared" si="5" ref="G28:G325">ROUNDUP(DATEDIF(D28,$B$333,"d")/7,0)</f>
        <v>9</v>
      </c>
      <c r="H28" s="18">
        <v>164940</v>
      </c>
      <c r="I28" s="22">
        <v>95</v>
      </c>
      <c r="J28" s="18">
        <v>392570</v>
      </c>
      <c r="K28" s="19">
        <f aca="true" t="shared" si="6" ref="K28:K92">IF(J28&lt;&gt;0,-(J28-H28)/J28,"")</f>
        <v>-0.5798456326260285</v>
      </c>
      <c r="L28" s="18">
        <v>131983434</v>
      </c>
      <c r="M28" s="18">
        <v>82795</v>
      </c>
    </row>
    <row r="29" spans="1:13" ht="15.75">
      <c r="A29" s="12">
        <v>23</v>
      </c>
      <c r="B29" s="23" t="s">
        <v>65</v>
      </c>
      <c r="C29" s="23" t="s">
        <v>66</v>
      </c>
      <c r="D29" s="14">
        <v>43230</v>
      </c>
      <c r="E29" s="15" t="s">
        <v>47</v>
      </c>
      <c r="F29" s="16">
        <v>2</v>
      </c>
      <c r="G29" s="17">
        <f t="shared" si="5"/>
        <v>5</v>
      </c>
      <c r="H29" s="18">
        <v>70610</v>
      </c>
      <c r="I29" s="22">
        <v>79</v>
      </c>
      <c r="J29" s="18"/>
      <c r="K29" s="19">
        <f t="shared" si="6"/>
        <v>0</v>
      </c>
      <c r="L29" s="18">
        <v>7585825</v>
      </c>
      <c r="M29" s="22">
        <v>5035</v>
      </c>
    </row>
    <row r="30" spans="1:13" ht="15.75">
      <c r="A30" s="12">
        <v>24</v>
      </c>
      <c r="B30" s="38" t="s">
        <v>67</v>
      </c>
      <c r="C30" s="23" t="s">
        <v>68</v>
      </c>
      <c r="D30" s="39">
        <v>43139</v>
      </c>
      <c r="E30" s="21" t="s">
        <v>31</v>
      </c>
      <c r="F30" s="16">
        <v>20</v>
      </c>
      <c r="G30" s="17">
        <f t="shared" si="5"/>
        <v>18</v>
      </c>
      <c r="H30" s="18">
        <v>56920</v>
      </c>
      <c r="I30" s="22">
        <v>44</v>
      </c>
      <c r="J30" s="18">
        <v>62140</v>
      </c>
      <c r="K30" s="19">
        <f t="shared" si="6"/>
        <v>-0.08400386224654006</v>
      </c>
      <c r="L30" s="18">
        <v>23404225</v>
      </c>
      <c r="M30" s="18">
        <v>16743</v>
      </c>
    </row>
    <row r="31" spans="1:13" ht="15.75">
      <c r="A31" s="12">
        <v>25</v>
      </c>
      <c r="B31" s="23" t="s">
        <v>69</v>
      </c>
      <c r="C31" s="23" t="s">
        <v>70</v>
      </c>
      <c r="D31" s="14">
        <v>43195</v>
      </c>
      <c r="E31" s="21" t="s">
        <v>16</v>
      </c>
      <c r="F31" s="16">
        <v>54</v>
      </c>
      <c r="G31" s="17">
        <f t="shared" si="5"/>
        <v>10</v>
      </c>
      <c r="H31" s="18">
        <v>1000</v>
      </c>
      <c r="I31" s="22">
        <v>1</v>
      </c>
      <c r="J31" s="18">
        <v>93520</v>
      </c>
      <c r="K31" s="19">
        <f t="shared" si="6"/>
        <v>-0.9893071000855432</v>
      </c>
      <c r="L31" s="18">
        <v>121760034</v>
      </c>
      <c r="M31" s="22">
        <v>79642</v>
      </c>
    </row>
    <row r="32" spans="1:13" ht="15.75" hidden="1">
      <c r="A32" s="12"/>
      <c r="B32" s="23" t="s">
        <v>71</v>
      </c>
      <c r="C32" s="23" t="s">
        <v>72</v>
      </c>
      <c r="D32" s="14">
        <v>43230</v>
      </c>
      <c r="E32" s="15" t="s">
        <v>39</v>
      </c>
      <c r="F32" s="16">
        <v>6</v>
      </c>
      <c r="G32" s="17">
        <f t="shared" si="5"/>
        <v>5</v>
      </c>
      <c r="H32" s="18"/>
      <c r="I32" s="22"/>
      <c r="J32" s="18">
        <v>585145</v>
      </c>
      <c r="K32" s="19">
        <f t="shared" si="6"/>
        <v>-1</v>
      </c>
      <c r="L32" s="18"/>
      <c r="M32" s="22"/>
    </row>
    <row r="33" spans="1:13" ht="15.75" hidden="1">
      <c r="A33" s="12"/>
      <c r="B33" s="15" t="s">
        <v>73</v>
      </c>
      <c r="C33" s="15" t="s">
        <v>74</v>
      </c>
      <c r="D33" s="14">
        <v>43181</v>
      </c>
      <c r="E33" s="15" t="s">
        <v>19</v>
      </c>
      <c r="F33" s="16"/>
      <c r="G33" s="17">
        <f t="shared" si="5"/>
        <v>12</v>
      </c>
      <c r="H33" s="18"/>
      <c r="I33" s="18"/>
      <c r="J33" s="18">
        <v>35680</v>
      </c>
      <c r="K33" s="19">
        <f t="shared" si="6"/>
        <v>-1</v>
      </c>
      <c r="L33" s="18"/>
      <c r="M33" s="18"/>
    </row>
    <row r="34" spans="1:13" ht="15.75" hidden="1">
      <c r="A34" s="12"/>
      <c r="B34" s="15" t="s">
        <v>75</v>
      </c>
      <c r="C34" s="15" t="s">
        <v>75</v>
      </c>
      <c r="D34" s="14">
        <v>43174</v>
      </c>
      <c r="E34" s="15" t="s">
        <v>19</v>
      </c>
      <c r="F34" s="16"/>
      <c r="G34" s="17">
        <f t="shared" si="5"/>
        <v>13</v>
      </c>
      <c r="H34" s="18"/>
      <c r="I34" s="18"/>
      <c r="J34" s="18">
        <v>46531</v>
      </c>
      <c r="K34" s="19">
        <f t="shared" si="6"/>
        <v>-1</v>
      </c>
      <c r="L34" s="18"/>
      <c r="M34" s="18"/>
    </row>
    <row r="35" spans="1:13" ht="15.75" hidden="1">
      <c r="A35" s="12"/>
      <c r="B35" s="23" t="s">
        <v>76</v>
      </c>
      <c r="C35" s="23" t="s">
        <v>77</v>
      </c>
      <c r="D35" s="14">
        <v>43167</v>
      </c>
      <c r="E35" s="21" t="s">
        <v>19</v>
      </c>
      <c r="F35" s="16"/>
      <c r="G35" s="17">
        <f t="shared" si="5"/>
        <v>14</v>
      </c>
      <c r="H35" s="18"/>
      <c r="I35" s="22"/>
      <c r="J35" s="18">
        <v>197210</v>
      </c>
      <c r="K35" s="19">
        <f t="shared" si="6"/>
        <v>-1</v>
      </c>
      <c r="L35" s="18"/>
      <c r="M35" s="22"/>
    </row>
    <row r="36" spans="1:13" ht="15.75" hidden="1">
      <c r="A36" s="12"/>
      <c r="B36" s="15" t="s">
        <v>78</v>
      </c>
      <c r="C36" s="15" t="s">
        <v>79</v>
      </c>
      <c r="D36" s="14">
        <v>43153</v>
      </c>
      <c r="E36" s="15" t="s">
        <v>31</v>
      </c>
      <c r="F36" s="28">
        <v>39</v>
      </c>
      <c r="G36" s="17">
        <f t="shared" si="5"/>
        <v>16</v>
      </c>
      <c r="H36" s="18"/>
      <c r="I36" s="18"/>
      <c r="J36" s="18">
        <v>337910</v>
      </c>
      <c r="K36" s="19">
        <f t="shared" si="6"/>
        <v>-1</v>
      </c>
      <c r="L36" s="18"/>
      <c r="M36" s="18"/>
    </row>
    <row r="37" spans="1:13" ht="15.75" hidden="1">
      <c r="A37" s="12"/>
      <c r="B37" s="15" t="s">
        <v>80</v>
      </c>
      <c r="C37" s="15" t="s">
        <v>81</v>
      </c>
      <c r="D37" s="14">
        <v>43125</v>
      </c>
      <c r="E37" s="15" t="s">
        <v>19</v>
      </c>
      <c r="F37" s="16"/>
      <c r="G37" s="17">
        <f t="shared" si="5"/>
        <v>20</v>
      </c>
      <c r="H37" s="18"/>
      <c r="I37" s="18"/>
      <c r="J37" s="18">
        <v>146080</v>
      </c>
      <c r="K37" s="19">
        <f t="shared" si="6"/>
        <v>-1</v>
      </c>
      <c r="L37" s="18"/>
      <c r="M37" s="18"/>
    </row>
    <row r="38" spans="1:13" ht="15.75" hidden="1">
      <c r="A38" s="12"/>
      <c r="B38" s="23" t="s">
        <v>82</v>
      </c>
      <c r="C38" s="23" t="s">
        <v>83</v>
      </c>
      <c r="D38" s="40">
        <v>43209</v>
      </c>
      <c r="E38" s="21" t="s">
        <v>22</v>
      </c>
      <c r="F38" s="16">
        <v>40</v>
      </c>
      <c r="G38" s="17">
        <f t="shared" si="5"/>
        <v>8</v>
      </c>
      <c r="H38" s="18"/>
      <c r="I38" s="18"/>
      <c r="J38" s="18"/>
      <c r="K38" s="19">
        <f t="shared" si="6"/>
        <v>0</v>
      </c>
      <c r="L38" s="18"/>
      <c r="M38" s="18"/>
    </row>
    <row r="39" spans="1:13" ht="15.75" hidden="1">
      <c r="A39" s="12"/>
      <c r="B39" s="15" t="s">
        <v>84</v>
      </c>
      <c r="C39" s="15" t="s">
        <v>85</v>
      </c>
      <c r="D39" s="14">
        <v>43209</v>
      </c>
      <c r="E39" s="15" t="s">
        <v>47</v>
      </c>
      <c r="F39" s="16">
        <v>1</v>
      </c>
      <c r="G39" s="17">
        <f t="shared" si="5"/>
        <v>8</v>
      </c>
      <c r="H39" s="18"/>
      <c r="I39" s="22"/>
      <c r="J39" s="18"/>
      <c r="K39" s="19">
        <f t="shared" si="6"/>
        <v>0</v>
      </c>
      <c r="L39" s="18"/>
      <c r="M39" s="22"/>
    </row>
    <row r="40" spans="1:13" ht="15.75" hidden="1">
      <c r="A40" s="12"/>
      <c r="B40" s="15" t="s">
        <v>86</v>
      </c>
      <c r="C40" s="15" t="s">
        <v>87</v>
      </c>
      <c r="D40" s="14">
        <v>43181</v>
      </c>
      <c r="E40" s="15" t="s">
        <v>16</v>
      </c>
      <c r="F40" s="16">
        <v>49</v>
      </c>
      <c r="G40" s="17">
        <f t="shared" si="5"/>
        <v>12</v>
      </c>
      <c r="H40" s="18"/>
      <c r="I40" s="18"/>
      <c r="J40" s="18"/>
      <c r="K40" s="19">
        <f t="shared" si="6"/>
        <v>0</v>
      </c>
      <c r="L40" s="18"/>
      <c r="M40" s="18"/>
    </row>
    <row r="41" spans="1:13" ht="15.75" hidden="1">
      <c r="A41" s="12"/>
      <c r="B41" s="23" t="s">
        <v>88</v>
      </c>
      <c r="C41" s="23" t="s">
        <v>89</v>
      </c>
      <c r="D41" s="14">
        <v>43167</v>
      </c>
      <c r="E41" s="21" t="s">
        <v>31</v>
      </c>
      <c r="F41" s="16">
        <v>37</v>
      </c>
      <c r="G41" s="17">
        <f t="shared" si="5"/>
        <v>14</v>
      </c>
      <c r="H41" s="18"/>
      <c r="I41" s="22"/>
      <c r="J41" s="18"/>
      <c r="K41" s="19">
        <f t="shared" si="6"/>
        <v>0</v>
      </c>
      <c r="L41" s="18"/>
      <c r="M41" s="22"/>
    </row>
    <row r="42" spans="1:13" ht="15.75" hidden="1">
      <c r="A42" s="12"/>
      <c r="B42" s="15" t="s">
        <v>90</v>
      </c>
      <c r="C42" s="15" t="s">
        <v>91</v>
      </c>
      <c r="D42" s="14">
        <v>43153</v>
      </c>
      <c r="E42" s="15" t="s">
        <v>19</v>
      </c>
      <c r="F42" s="28"/>
      <c r="G42" s="17">
        <f t="shared" si="5"/>
        <v>16</v>
      </c>
      <c r="H42" s="18"/>
      <c r="I42" s="18"/>
      <c r="J42" s="18"/>
      <c r="K42" s="19">
        <f t="shared" si="6"/>
        <v>0</v>
      </c>
      <c r="L42" s="18"/>
      <c r="M42" s="18"/>
    </row>
    <row r="43" spans="1:13" ht="15.75" hidden="1">
      <c r="A43" s="12"/>
      <c r="B43" s="23" t="s">
        <v>92</v>
      </c>
      <c r="C43" s="23" t="s">
        <v>93</v>
      </c>
      <c r="D43" s="39">
        <v>43090</v>
      </c>
      <c r="E43" s="21" t="s">
        <v>19</v>
      </c>
      <c r="F43" s="16"/>
      <c r="G43" s="17">
        <f t="shared" si="5"/>
        <v>25</v>
      </c>
      <c r="H43" s="18"/>
      <c r="I43" s="18"/>
      <c r="J43" s="18"/>
      <c r="K43" s="19">
        <f t="shared" si="6"/>
        <v>0</v>
      </c>
      <c r="L43" s="18"/>
      <c r="M43" s="18"/>
    </row>
    <row r="44" spans="1:13" ht="15.75" hidden="1">
      <c r="A44" s="12"/>
      <c r="B44" s="15" t="s">
        <v>94</v>
      </c>
      <c r="C44" s="15" t="s">
        <v>95</v>
      </c>
      <c r="D44" s="14">
        <v>43237</v>
      </c>
      <c r="E44" s="15" t="s">
        <v>96</v>
      </c>
      <c r="F44" s="16">
        <v>19</v>
      </c>
      <c r="G44" s="17">
        <f t="shared" si="5"/>
        <v>4</v>
      </c>
      <c r="H44" s="18"/>
      <c r="I44" s="22"/>
      <c r="J44" s="18"/>
      <c r="K44" s="19">
        <f t="shared" si="6"/>
        <v>0</v>
      </c>
      <c r="L44" s="18"/>
      <c r="M44" s="18"/>
    </row>
    <row r="45" spans="1:13" ht="15.75" hidden="1">
      <c r="A45" s="12"/>
      <c r="B45" s="23" t="s">
        <v>97</v>
      </c>
      <c r="C45" s="23" t="s">
        <v>98</v>
      </c>
      <c r="D45" s="14">
        <v>43230</v>
      </c>
      <c r="E45" s="15" t="s">
        <v>36</v>
      </c>
      <c r="F45" s="16">
        <v>24</v>
      </c>
      <c r="G45" s="17">
        <f t="shared" si="5"/>
        <v>5</v>
      </c>
      <c r="H45" s="18"/>
      <c r="I45" s="22"/>
      <c r="J45" s="18"/>
      <c r="K45" s="19">
        <f t="shared" si="6"/>
        <v>0</v>
      </c>
      <c r="L45" s="18"/>
      <c r="M45" s="22"/>
    </row>
    <row r="46" spans="1:13" ht="15.75" hidden="1">
      <c r="A46" s="12"/>
      <c r="B46" s="23" t="s">
        <v>99</v>
      </c>
      <c r="C46" s="23" t="s">
        <v>100</v>
      </c>
      <c r="D46" s="40">
        <v>43209</v>
      </c>
      <c r="E46" s="21" t="s">
        <v>39</v>
      </c>
      <c r="F46" s="16">
        <v>8</v>
      </c>
      <c r="G46" s="17">
        <f t="shared" si="5"/>
        <v>8</v>
      </c>
      <c r="H46" s="18"/>
      <c r="I46" s="18"/>
      <c r="J46" s="18"/>
      <c r="K46" s="19">
        <f t="shared" si="6"/>
        <v>0</v>
      </c>
      <c r="L46" s="18"/>
      <c r="M46" s="18"/>
    </row>
    <row r="47" spans="1:13" ht="15.75" hidden="1">
      <c r="A47" s="12"/>
      <c r="B47" s="15" t="s">
        <v>101</v>
      </c>
      <c r="C47" s="15" t="s">
        <v>101</v>
      </c>
      <c r="D47" s="14">
        <v>43202</v>
      </c>
      <c r="E47" s="15" t="s">
        <v>36</v>
      </c>
      <c r="F47" s="16">
        <v>12</v>
      </c>
      <c r="G47" s="17">
        <f t="shared" si="5"/>
        <v>9</v>
      </c>
      <c r="H47" s="18"/>
      <c r="I47" s="22"/>
      <c r="J47" s="18"/>
      <c r="K47" s="19">
        <f t="shared" si="6"/>
        <v>0</v>
      </c>
      <c r="L47" s="18"/>
      <c r="M47" s="18"/>
    </row>
    <row r="48" spans="1:13" ht="15.75" hidden="1">
      <c r="A48" s="12"/>
      <c r="B48" s="15" t="s">
        <v>102</v>
      </c>
      <c r="C48" s="15" t="s">
        <v>103</v>
      </c>
      <c r="D48" s="14">
        <v>43188</v>
      </c>
      <c r="E48" s="15" t="s">
        <v>16</v>
      </c>
      <c r="F48" s="16">
        <v>43</v>
      </c>
      <c r="G48" s="17">
        <f t="shared" si="5"/>
        <v>11</v>
      </c>
      <c r="H48" s="18"/>
      <c r="I48" s="18"/>
      <c r="J48" s="18"/>
      <c r="K48" s="19">
        <f t="shared" si="6"/>
        <v>0</v>
      </c>
      <c r="L48" s="18"/>
      <c r="M48" s="18"/>
    </row>
    <row r="49" spans="1:13" ht="15.75" hidden="1">
      <c r="A49" s="12"/>
      <c r="B49" s="15" t="s">
        <v>104</v>
      </c>
      <c r="C49" s="15" t="s">
        <v>105</v>
      </c>
      <c r="D49" s="14">
        <v>43188</v>
      </c>
      <c r="E49" s="15" t="s">
        <v>106</v>
      </c>
      <c r="F49" s="16"/>
      <c r="G49" s="17">
        <f t="shared" si="5"/>
        <v>11</v>
      </c>
      <c r="H49" s="18"/>
      <c r="I49" s="18"/>
      <c r="J49" s="18"/>
      <c r="K49" s="19">
        <f t="shared" si="6"/>
        <v>0</v>
      </c>
      <c r="L49" s="18"/>
      <c r="M49" s="18"/>
    </row>
    <row r="50" spans="1:13" ht="15.75" hidden="1">
      <c r="A50" s="12"/>
      <c r="B50" s="15" t="s">
        <v>107</v>
      </c>
      <c r="C50" s="15" t="s">
        <v>107</v>
      </c>
      <c r="D50" s="14">
        <v>43188</v>
      </c>
      <c r="E50" s="15" t="s">
        <v>28</v>
      </c>
      <c r="F50" s="16"/>
      <c r="G50" s="17">
        <f t="shared" si="5"/>
        <v>11</v>
      </c>
      <c r="H50" s="18"/>
      <c r="I50" s="18"/>
      <c r="J50" s="18"/>
      <c r="K50" s="19">
        <f t="shared" si="6"/>
        <v>0</v>
      </c>
      <c r="L50" s="18"/>
      <c r="M50" s="18"/>
    </row>
    <row r="51" spans="1:13" ht="15.75" hidden="1">
      <c r="A51" s="12"/>
      <c r="B51" s="23" t="s">
        <v>108</v>
      </c>
      <c r="C51" s="23" t="s">
        <v>108</v>
      </c>
      <c r="D51" s="14">
        <v>43167</v>
      </c>
      <c r="E51" s="15" t="s">
        <v>47</v>
      </c>
      <c r="F51" s="16">
        <v>1</v>
      </c>
      <c r="G51" s="17">
        <f t="shared" si="5"/>
        <v>14</v>
      </c>
      <c r="H51" s="18"/>
      <c r="I51" s="22"/>
      <c r="J51" s="18"/>
      <c r="K51" s="19">
        <f t="shared" si="6"/>
        <v>0</v>
      </c>
      <c r="L51" s="18"/>
      <c r="M51" s="22"/>
    </row>
    <row r="52" spans="1:13" ht="15.75" hidden="1">
      <c r="A52" s="12"/>
      <c r="B52" s="23" t="s">
        <v>109</v>
      </c>
      <c r="C52" s="23" t="s">
        <v>110</v>
      </c>
      <c r="D52" s="14">
        <v>43160</v>
      </c>
      <c r="E52" s="21" t="s">
        <v>19</v>
      </c>
      <c r="F52" s="16"/>
      <c r="G52" s="17">
        <f t="shared" si="5"/>
        <v>15</v>
      </c>
      <c r="H52" s="18"/>
      <c r="I52" s="22"/>
      <c r="J52" s="18"/>
      <c r="K52" s="19">
        <f t="shared" si="6"/>
        <v>0</v>
      </c>
      <c r="L52" s="18"/>
      <c r="M52" s="22"/>
    </row>
    <row r="53" spans="1:13" ht="15.75" hidden="1">
      <c r="A53" s="12"/>
      <c r="B53" s="23" t="s">
        <v>111</v>
      </c>
      <c r="C53" s="23" t="s">
        <v>112</v>
      </c>
      <c r="D53" s="39">
        <v>43146</v>
      </c>
      <c r="E53" s="21" t="s">
        <v>19</v>
      </c>
      <c r="F53" s="16"/>
      <c r="G53" s="17">
        <f t="shared" si="5"/>
        <v>17</v>
      </c>
      <c r="H53" s="18"/>
      <c r="I53" s="22"/>
      <c r="J53" s="18"/>
      <c r="K53" s="19">
        <f t="shared" si="6"/>
        <v>0</v>
      </c>
      <c r="L53" s="18"/>
      <c r="M53" s="18"/>
    </row>
    <row r="54" spans="1:13" ht="15.75" hidden="1">
      <c r="A54" s="12"/>
      <c r="B54" s="20" t="s">
        <v>113</v>
      </c>
      <c r="C54" s="20" t="s">
        <v>114</v>
      </c>
      <c r="D54" s="39">
        <v>42796</v>
      </c>
      <c r="E54" s="21" t="s">
        <v>106</v>
      </c>
      <c r="F54" s="16"/>
      <c r="G54" s="17">
        <f t="shared" si="5"/>
        <v>67</v>
      </c>
      <c r="H54" s="18"/>
      <c r="I54" s="18"/>
      <c r="J54" s="18"/>
      <c r="K54" s="19">
        <f t="shared" si="6"/>
        <v>0</v>
      </c>
      <c r="L54" s="18"/>
      <c r="M54" s="18"/>
    </row>
    <row r="55" spans="1:13" ht="15.75" hidden="1">
      <c r="A55" s="12"/>
      <c r="B55" s="23" t="s">
        <v>115</v>
      </c>
      <c r="C55" s="23" t="s">
        <v>116</v>
      </c>
      <c r="D55" s="14">
        <v>43230</v>
      </c>
      <c r="E55" s="15" t="s">
        <v>28</v>
      </c>
      <c r="F55" s="16"/>
      <c r="G55" s="17">
        <f t="shared" si="5"/>
        <v>5</v>
      </c>
      <c r="H55" s="18"/>
      <c r="I55" s="22"/>
      <c r="J55" s="18"/>
      <c r="K55" s="19">
        <f t="shared" si="6"/>
        <v>0</v>
      </c>
      <c r="L55" s="18"/>
      <c r="M55" s="22"/>
    </row>
    <row r="56" spans="1:13" ht="15.75" hidden="1">
      <c r="A56" s="12"/>
      <c r="B56" s="23" t="s">
        <v>117</v>
      </c>
      <c r="C56" s="23" t="s">
        <v>118</v>
      </c>
      <c r="D56" s="14">
        <v>43230</v>
      </c>
      <c r="E56" s="15" t="s">
        <v>119</v>
      </c>
      <c r="F56" s="16"/>
      <c r="G56" s="17">
        <f t="shared" si="5"/>
        <v>5</v>
      </c>
      <c r="H56" s="18"/>
      <c r="I56" s="22"/>
      <c r="J56" s="18"/>
      <c r="K56" s="19">
        <f t="shared" si="6"/>
        <v>0</v>
      </c>
      <c r="L56" s="18"/>
      <c r="M56" s="22"/>
    </row>
    <row r="57" spans="1:13" ht="15.75" hidden="1">
      <c r="A57" s="12"/>
      <c r="B57" s="15" t="s">
        <v>120</v>
      </c>
      <c r="C57" s="15" t="s">
        <v>121</v>
      </c>
      <c r="D57" s="14">
        <v>43223</v>
      </c>
      <c r="E57" s="15" t="s">
        <v>119</v>
      </c>
      <c r="F57" s="16"/>
      <c r="G57" s="17">
        <f t="shared" si="5"/>
        <v>6</v>
      </c>
      <c r="H57" s="18"/>
      <c r="I57" s="22"/>
      <c r="J57" s="18"/>
      <c r="K57" s="19">
        <f t="shared" si="6"/>
        <v>0</v>
      </c>
      <c r="L57" s="18"/>
      <c r="M57" s="18"/>
    </row>
    <row r="58" spans="1:13" ht="15.75" hidden="1">
      <c r="A58" s="12"/>
      <c r="B58" s="15" t="s">
        <v>122</v>
      </c>
      <c r="C58" s="15" t="s">
        <v>122</v>
      </c>
      <c r="D58" s="14">
        <v>43223</v>
      </c>
      <c r="E58" s="15" t="s">
        <v>123</v>
      </c>
      <c r="F58" s="16"/>
      <c r="G58" s="17">
        <f t="shared" si="5"/>
        <v>6</v>
      </c>
      <c r="H58" s="18"/>
      <c r="I58" s="22"/>
      <c r="J58" s="18"/>
      <c r="K58" s="19">
        <f t="shared" si="6"/>
        <v>0</v>
      </c>
      <c r="L58" s="18"/>
      <c r="M58" s="18"/>
    </row>
    <row r="59" spans="1:13" ht="15.75" hidden="1">
      <c r="A59" s="12"/>
      <c r="B59" s="23" t="s">
        <v>124</v>
      </c>
      <c r="C59" s="23" t="s">
        <v>125</v>
      </c>
      <c r="D59" s="14">
        <v>43216</v>
      </c>
      <c r="E59" s="21" t="s">
        <v>28</v>
      </c>
      <c r="F59" s="16"/>
      <c r="G59" s="17">
        <f t="shared" si="5"/>
        <v>7</v>
      </c>
      <c r="H59" s="18"/>
      <c r="I59" s="22"/>
      <c r="J59" s="18"/>
      <c r="K59" s="19">
        <f t="shared" si="6"/>
        <v>0</v>
      </c>
      <c r="L59" s="18"/>
      <c r="M59" s="22"/>
    </row>
    <row r="60" spans="1:13" ht="15.75" hidden="1">
      <c r="A60" s="12"/>
      <c r="B60" s="23" t="s">
        <v>126</v>
      </c>
      <c r="C60" s="23" t="s">
        <v>127</v>
      </c>
      <c r="D60" s="14">
        <v>43216</v>
      </c>
      <c r="E60" s="15" t="s">
        <v>128</v>
      </c>
      <c r="F60" s="16"/>
      <c r="G60" s="17">
        <f t="shared" si="5"/>
        <v>7</v>
      </c>
      <c r="H60" s="18"/>
      <c r="I60" s="22"/>
      <c r="J60" s="18"/>
      <c r="K60" s="19">
        <f t="shared" si="6"/>
        <v>0</v>
      </c>
      <c r="L60" s="18"/>
      <c r="M60" s="22"/>
    </row>
    <row r="61" spans="1:13" ht="15.75" hidden="1">
      <c r="A61" s="12"/>
      <c r="B61" s="23" t="s">
        <v>129</v>
      </c>
      <c r="C61" s="23" t="s">
        <v>130</v>
      </c>
      <c r="D61" s="40">
        <v>43209</v>
      </c>
      <c r="E61" s="21" t="s">
        <v>39</v>
      </c>
      <c r="F61" s="16">
        <v>11</v>
      </c>
      <c r="G61" s="17">
        <f t="shared" si="5"/>
        <v>8</v>
      </c>
      <c r="H61" s="18"/>
      <c r="I61" s="18"/>
      <c r="J61" s="18"/>
      <c r="K61" s="19">
        <f t="shared" si="6"/>
        <v>0</v>
      </c>
      <c r="L61" s="18"/>
      <c r="M61" s="18"/>
    </row>
    <row r="62" spans="1:13" ht="15.75" hidden="1">
      <c r="A62" s="12"/>
      <c r="B62" s="23" t="s">
        <v>131</v>
      </c>
      <c r="C62" s="23" t="s">
        <v>132</v>
      </c>
      <c r="D62" s="14">
        <v>43209</v>
      </c>
      <c r="E62" s="21" t="s">
        <v>119</v>
      </c>
      <c r="F62" s="16"/>
      <c r="G62" s="17">
        <f t="shared" si="5"/>
        <v>8</v>
      </c>
      <c r="H62" s="18"/>
      <c r="I62" s="22"/>
      <c r="J62" s="18"/>
      <c r="K62" s="19">
        <f t="shared" si="6"/>
        <v>0</v>
      </c>
      <c r="L62" s="18"/>
      <c r="M62" s="22"/>
    </row>
    <row r="63" spans="1:13" ht="15.75" hidden="1">
      <c r="A63" s="12"/>
      <c r="B63" s="23" t="s">
        <v>133</v>
      </c>
      <c r="C63" s="23" t="s">
        <v>133</v>
      </c>
      <c r="D63" s="40">
        <v>43209</v>
      </c>
      <c r="E63" s="21" t="s">
        <v>134</v>
      </c>
      <c r="F63" s="16"/>
      <c r="G63" s="17">
        <f t="shared" si="5"/>
        <v>8</v>
      </c>
      <c r="H63" s="18"/>
      <c r="I63" s="18"/>
      <c r="J63" s="18"/>
      <c r="K63" s="19">
        <f t="shared" si="6"/>
        <v>0</v>
      </c>
      <c r="L63" s="18"/>
      <c r="M63" s="18"/>
    </row>
    <row r="64" spans="1:13" ht="15.75" hidden="1">
      <c r="A64" s="12"/>
      <c r="B64" s="15" t="s">
        <v>135</v>
      </c>
      <c r="C64" s="15" t="s">
        <v>136</v>
      </c>
      <c r="D64" s="14">
        <v>43174</v>
      </c>
      <c r="E64" s="15" t="s">
        <v>106</v>
      </c>
      <c r="F64" s="16"/>
      <c r="G64" s="17">
        <f t="shared" si="5"/>
        <v>13</v>
      </c>
      <c r="H64" s="41"/>
      <c r="I64" s="42"/>
      <c r="J64" s="41"/>
      <c r="K64" s="19">
        <f t="shared" si="6"/>
        <v>0</v>
      </c>
      <c r="L64" s="18"/>
      <c r="M64" s="18"/>
    </row>
    <row r="65" spans="1:13" ht="15.75" hidden="1">
      <c r="A65" s="12"/>
      <c r="B65" s="15" t="s">
        <v>137</v>
      </c>
      <c r="C65" s="15" t="s">
        <v>137</v>
      </c>
      <c r="D65" s="14">
        <v>43160</v>
      </c>
      <c r="E65" s="15" t="s">
        <v>16</v>
      </c>
      <c r="F65" s="28">
        <v>36</v>
      </c>
      <c r="G65" s="17">
        <f t="shared" si="5"/>
        <v>15</v>
      </c>
      <c r="H65" s="18"/>
      <c r="I65" s="18"/>
      <c r="J65" s="18"/>
      <c r="K65" s="19">
        <f t="shared" si="6"/>
        <v>0</v>
      </c>
      <c r="L65" s="18"/>
      <c r="M65" s="18"/>
    </row>
    <row r="66" spans="1:13" ht="15.75" hidden="1">
      <c r="A66" s="12"/>
      <c r="B66" s="23" t="s">
        <v>138</v>
      </c>
      <c r="C66" s="23" t="s">
        <v>138</v>
      </c>
      <c r="D66" s="39">
        <v>43146</v>
      </c>
      <c r="E66" s="21" t="s">
        <v>28</v>
      </c>
      <c r="F66" s="16">
        <v>115</v>
      </c>
      <c r="G66" s="17">
        <f t="shared" si="5"/>
        <v>17</v>
      </c>
      <c r="H66" s="18"/>
      <c r="I66" s="22"/>
      <c r="J66" s="18"/>
      <c r="K66" s="19">
        <f t="shared" si="6"/>
        <v>0</v>
      </c>
      <c r="L66" s="18"/>
      <c r="M66" s="18"/>
    </row>
    <row r="67" spans="1:13" ht="15.75" hidden="1">
      <c r="A67" s="12"/>
      <c r="B67" s="15" t="s">
        <v>139</v>
      </c>
      <c r="C67" s="15" t="s">
        <v>140</v>
      </c>
      <c r="D67" s="14">
        <v>43174</v>
      </c>
      <c r="E67" s="15" t="s">
        <v>28</v>
      </c>
      <c r="F67" s="16"/>
      <c r="G67" s="17">
        <f t="shared" si="5"/>
        <v>13</v>
      </c>
      <c r="H67" s="41"/>
      <c r="I67" s="41"/>
      <c r="J67" s="41"/>
      <c r="K67" s="19">
        <f t="shared" si="6"/>
        <v>0</v>
      </c>
      <c r="L67" s="18"/>
      <c r="M67" s="18"/>
    </row>
    <row r="68" spans="1:13" ht="15.75" hidden="1">
      <c r="A68" s="12"/>
      <c r="B68" s="23" t="s">
        <v>141</v>
      </c>
      <c r="C68" s="23" t="s">
        <v>142</v>
      </c>
      <c r="D68" s="39">
        <v>43146</v>
      </c>
      <c r="E68" s="21" t="s">
        <v>106</v>
      </c>
      <c r="F68" s="16">
        <v>61</v>
      </c>
      <c r="G68" s="17">
        <f t="shared" si="5"/>
        <v>17</v>
      </c>
      <c r="H68" s="18"/>
      <c r="I68" s="22"/>
      <c r="J68" s="18"/>
      <c r="K68" s="19">
        <f t="shared" si="6"/>
        <v>0</v>
      </c>
      <c r="L68" s="18"/>
      <c r="M68" s="18"/>
    </row>
    <row r="69" spans="1:13" ht="15.75" hidden="1">
      <c r="A69" s="12"/>
      <c r="B69" s="15" t="s">
        <v>143</v>
      </c>
      <c r="C69" s="15" t="s">
        <v>143</v>
      </c>
      <c r="D69" s="14">
        <v>43125</v>
      </c>
      <c r="E69" s="15" t="s">
        <v>47</v>
      </c>
      <c r="F69" s="16">
        <v>1</v>
      </c>
      <c r="G69" s="17">
        <f t="shared" si="5"/>
        <v>20</v>
      </c>
      <c r="H69" s="18"/>
      <c r="I69" s="18"/>
      <c r="J69" s="18"/>
      <c r="K69" s="19">
        <f t="shared" si="6"/>
        <v>0</v>
      </c>
      <c r="L69" s="18"/>
      <c r="M69" s="18"/>
    </row>
    <row r="70" spans="1:13" ht="15.75" hidden="1">
      <c r="A70" s="12"/>
      <c r="B70" s="15" t="s">
        <v>144</v>
      </c>
      <c r="C70" s="15" t="s">
        <v>145</v>
      </c>
      <c r="D70" s="14">
        <v>43188</v>
      </c>
      <c r="E70" s="15" t="s">
        <v>22</v>
      </c>
      <c r="F70" s="16"/>
      <c r="G70" s="17">
        <f t="shared" si="5"/>
        <v>11</v>
      </c>
      <c r="H70" s="18"/>
      <c r="I70" s="18"/>
      <c r="J70" s="18"/>
      <c r="K70" s="19">
        <f t="shared" si="6"/>
        <v>0</v>
      </c>
      <c r="L70" s="18"/>
      <c r="M70" s="18"/>
    </row>
    <row r="71" spans="1:13" ht="15.75" hidden="1">
      <c r="A71" s="12"/>
      <c r="B71" s="15" t="s">
        <v>146</v>
      </c>
      <c r="C71" s="15" t="s">
        <v>147</v>
      </c>
      <c r="D71" s="14">
        <v>43174</v>
      </c>
      <c r="E71" s="15" t="s">
        <v>31</v>
      </c>
      <c r="F71" s="16">
        <v>35</v>
      </c>
      <c r="G71" s="17">
        <f t="shared" si="5"/>
        <v>13</v>
      </c>
      <c r="H71" s="18"/>
      <c r="I71" s="18"/>
      <c r="J71" s="18"/>
      <c r="K71" s="19">
        <f t="shared" si="6"/>
        <v>0</v>
      </c>
      <c r="L71" s="18"/>
      <c r="M71" s="18"/>
    </row>
    <row r="72" spans="1:13" ht="15.75" hidden="1">
      <c r="A72" s="12"/>
      <c r="B72" s="23" t="s">
        <v>148</v>
      </c>
      <c r="C72" s="23" t="s">
        <v>149</v>
      </c>
      <c r="D72" s="14">
        <v>43132</v>
      </c>
      <c r="E72" s="21" t="s">
        <v>106</v>
      </c>
      <c r="F72" s="16"/>
      <c r="G72" s="17">
        <f t="shared" si="5"/>
        <v>19</v>
      </c>
      <c r="H72" s="18"/>
      <c r="I72" s="22"/>
      <c r="J72" s="18"/>
      <c r="K72" s="19">
        <f t="shared" si="6"/>
        <v>0</v>
      </c>
      <c r="L72" s="18"/>
      <c r="M72" s="18"/>
    </row>
    <row r="73" spans="1:13" ht="15.75" hidden="1">
      <c r="A73" s="12"/>
      <c r="B73" s="23" t="s">
        <v>150</v>
      </c>
      <c r="C73" s="23" t="s">
        <v>151</v>
      </c>
      <c r="D73" s="39">
        <v>43090</v>
      </c>
      <c r="E73" s="21" t="s">
        <v>31</v>
      </c>
      <c r="F73" s="16"/>
      <c r="G73" s="17">
        <f t="shared" si="5"/>
        <v>25</v>
      </c>
      <c r="H73" s="43"/>
      <c r="I73" s="44"/>
      <c r="J73" s="43"/>
      <c r="K73" s="19">
        <f t="shared" si="6"/>
        <v>0</v>
      </c>
      <c r="L73" s="43"/>
      <c r="M73" s="44"/>
    </row>
    <row r="74" spans="1:13" ht="15.75" hidden="1">
      <c r="A74" s="12"/>
      <c r="B74" s="23" t="s">
        <v>152</v>
      </c>
      <c r="C74" s="23" t="s">
        <v>153</v>
      </c>
      <c r="D74" s="40">
        <v>43083</v>
      </c>
      <c r="E74" s="21" t="s">
        <v>19</v>
      </c>
      <c r="F74" s="16"/>
      <c r="G74" s="17">
        <f t="shared" si="5"/>
        <v>26</v>
      </c>
      <c r="H74" s="18"/>
      <c r="I74" s="18"/>
      <c r="J74" s="18"/>
      <c r="K74" s="19">
        <f t="shared" si="6"/>
        <v>0</v>
      </c>
      <c r="L74" s="18"/>
      <c r="M74" s="18"/>
    </row>
    <row r="75" spans="1:13" ht="15.75" hidden="1">
      <c r="A75" s="12"/>
      <c r="B75" s="27" t="s">
        <v>154</v>
      </c>
      <c r="C75" s="27" t="s">
        <v>155</v>
      </c>
      <c r="D75" s="40">
        <v>43083</v>
      </c>
      <c r="E75" s="21" t="s">
        <v>106</v>
      </c>
      <c r="F75" s="27"/>
      <c r="G75" s="17">
        <f t="shared" si="5"/>
        <v>26</v>
      </c>
      <c r="H75" s="18"/>
      <c r="I75" s="22"/>
      <c r="J75" s="18"/>
      <c r="K75" s="19">
        <f t="shared" si="6"/>
        <v>0</v>
      </c>
      <c r="L75" s="18"/>
      <c r="M75" s="22"/>
    </row>
    <row r="76" spans="1:13" ht="15.75" hidden="1">
      <c r="A76" s="12"/>
      <c r="B76" s="15" t="s">
        <v>156</v>
      </c>
      <c r="C76" s="15" t="s">
        <v>157</v>
      </c>
      <c r="D76" s="14">
        <v>43188</v>
      </c>
      <c r="E76" s="15" t="s">
        <v>39</v>
      </c>
      <c r="F76" s="16">
        <v>13</v>
      </c>
      <c r="G76" s="17">
        <f t="shared" si="5"/>
        <v>11</v>
      </c>
      <c r="H76" s="18"/>
      <c r="I76" s="18"/>
      <c r="J76" s="18"/>
      <c r="K76" s="19">
        <f t="shared" si="6"/>
        <v>0</v>
      </c>
      <c r="L76" s="18"/>
      <c r="M76" s="18"/>
    </row>
    <row r="77" spans="1:13" ht="15.75" hidden="1">
      <c r="A77" s="12"/>
      <c r="B77" s="15" t="s">
        <v>158</v>
      </c>
      <c r="C77" s="15" t="s">
        <v>158</v>
      </c>
      <c r="D77" s="14">
        <v>43181</v>
      </c>
      <c r="E77" s="15" t="s">
        <v>22</v>
      </c>
      <c r="F77" s="16">
        <v>32</v>
      </c>
      <c r="G77" s="17">
        <f t="shared" si="5"/>
        <v>12</v>
      </c>
      <c r="H77" s="18"/>
      <c r="I77" s="18"/>
      <c r="J77" s="18"/>
      <c r="K77" s="19">
        <f t="shared" si="6"/>
        <v>0</v>
      </c>
      <c r="L77" s="18"/>
      <c r="M77" s="18"/>
    </row>
    <row r="78" spans="1:13" ht="15.75" hidden="1">
      <c r="A78" s="12"/>
      <c r="B78" s="15" t="s">
        <v>159</v>
      </c>
      <c r="C78" s="15" t="s">
        <v>160</v>
      </c>
      <c r="D78" s="14">
        <v>43181</v>
      </c>
      <c r="E78" s="15" t="s">
        <v>28</v>
      </c>
      <c r="F78" s="16"/>
      <c r="G78" s="17">
        <f t="shared" si="5"/>
        <v>12</v>
      </c>
      <c r="H78" s="18"/>
      <c r="I78" s="18"/>
      <c r="J78" s="18"/>
      <c r="K78" s="19">
        <f t="shared" si="6"/>
        <v>0</v>
      </c>
      <c r="L78" s="18"/>
      <c r="M78" s="18"/>
    </row>
    <row r="79" spans="1:13" ht="15.75" hidden="1">
      <c r="A79" s="12"/>
      <c r="B79" s="15" t="s">
        <v>161</v>
      </c>
      <c r="C79" s="15" t="s">
        <v>162</v>
      </c>
      <c r="D79" s="14">
        <v>43174</v>
      </c>
      <c r="E79" s="15" t="s">
        <v>39</v>
      </c>
      <c r="F79" s="16">
        <v>10</v>
      </c>
      <c r="G79" s="17">
        <f t="shared" si="5"/>
        <v>13</v>
      </c>
      <c r="H79" s="41"/>
      <c r="I79" s="41"/>
      <c r="J79" s="41"/>
      <c r="K79" s="19">
        <f t="shared" si="6"/>
        <v>0</v>
      </c>
      <c r="L79" s="18"/>
      <c r="M79" s="18"/>
    </row>
    <row r="80" spans="1:13" ht="15.75" hidden="1">
      <c r="A80" s="12"/>
      <c r="B80" s="15" t="s">
        <v>163</v>
      </c>
      <c r="C80" s="15" t="s">
        <v>164</v>
      </c>
      <c r="D80" s="14">
        <v>43174</v>
      </c>
      <c r="E80" s="15" t="s">
        <v>119</v>
      </c>
      <c r="F80" s="16"/>
      <c r="G80" s="17">
        <f t="shared" si="5"/>
        <v>13</v>
      </c>
      <c r="H80" s="18"/>
      <c r="I80" s="22"/>
      <c r="J80" s="18"/>
      <c r="K80" s="19">
        <f t="shared" si="6"/>
        <v>0</v>
      </c>
      <c r="L80" s="18"/>
      <c r="M80" s="18"/>
    </row>
    <row r="81" spans="1:13" ht="15.75" hidden="1">
      <c r="A81" s="12"/>
      <c r="B81" s="23" t="s">
        <v>165</v>
      </c>
      <c r="C81" s="23" t="s">
        <v>166</v>
      </c>
      <c r="D81" s="39">
        <v>43139</v>
      </c>
      <c r="E81" s="21" t="s">
        <v>16</v>
      </c>
      <c r="F81" s="16">
        <v>65</v>
      </c>
      <c r="G81" s="17">
        <f t="shared" si="5"/>
        <v>18</v>
      </c>
      <c r="H81" s="18"/>
      <c r="I81" s="22"/>
      <c r="J81" s="18"/>
      <c r="K81" s="19">
        <f t="shared" si="6"/>
        <v>0</v>
      </c>
      <c r="L81" s="18"/>
      <c r="M81" s="18"/>
    </row>
    <row r="82" spans="1:13" ht="15.75" hidden="1">
      <c r="A82" s="12"/>
      <c r="B82" s="15" t="s">
        <v>167</v>
      </c>
      <c r="C82" s="45" t="s">
        <v>168</v>
      </c>
      <c r="D82" s="14">
        <v>43132</v>
      </c>
      <c r="E82" s="15" t="s">
        <v>16</v>
      </c>
      <c r="F82" s="16">
        <v>34</v>
      </c>
      <c r="G82" s="17">
        <f t="shared" si="5"/>
        <v>19</v>
      </c>
      <c r="H82" s="18"/>
      <c r="I82" s="18"/>
      <c r="J82" s="18"/>
      <c r="K82" s="19">
        <f t="shared" si="6"/>
        <v>0</v>
      </c>
      <c r="L82" s="18"/>
      <c r="M82" s="18"/>
    </row>
    <row r="83" spans="1:13" ht="15.75" hidden="1">
      <c r="A83" s="12"/>
      <c r="B83" s="23" t="s">
        <v>169</v>
      </c>
      <c r="C83" s="23" t="s">
        <v>170</v>
      </c>
      <c r="D83" s="39">
        <v>43118</v>
      </c>
      <c r="E83" s="21" t="s">
        <v>16</v>
      </c>
      <c r="F83" s="16">
        <v>40</v>
      </c>
      <c r="G83" s="17">
        <f t="shared" si="5"/>
        <v>21</v>
      </c>
      <c r="H83" s="18"/>
      <c r="I83" s="22"/>
      <c r="J83" s="18"/>
      <c r="K83" s="19">
        <f t="shared" si="6"/>
        <v>0</v>
      </c>
      <c r="L83" s="18"/>
      <c r="M83" s="18"/>
    </row>
    <row r="84" spans="1:13" ht="15.75" hidden="1">
      <c r="A84" s="12"/>
      <c r="B84" s="23" t="s">
        <v>171</v>
      </c>
      <c r="C84" s="23" t="s">
        <v>171</v>
      </c>
      <c r="D84" s="39">
        <v>43062</v>
      </c>
      <c r="E84" s="21" t="s">
        <v>19</v>
      </c>
      <c r="F84" s="16"/>
      <c r="G84" s="17">
        <f t="shared" si="5"/>
        <v>29</v>
      </c>
      <c r="H84" s="18"/>
      <c r="I84" s="18"/>
      <c r="J84" s="18"/>
      <c r="K84" s="19">
        <f t="shared" si="6"/>
        <v>0</v>
      </c>
      <c r="L84" s="18"/>
      <c r="M84" s="18"/>
    </row>
    <row r="85" spans="1:13" ht="15.75" hidden="1">
      <c r="A85" s="12"/>
      <c r="B85" s="23" t="s">
        <v>172</v>
      </c>
      <c r="C85" s="23" t="s">
        <v>173</v>
      </c>
      <c r="D85" s="14">
        <v>43167</v>
      </c>
      <c r="E85" s="21" t="s">
        <v>174</v>
      </c>
      <c r="F85" s="16">
        <v>9</v>
      </c>
      <c r="G85" s="17">
        <f t="shared" si="5"/>
        <v>14</v>
      </c>
      <c r="H85" s="18"/>
      <c r="I85" s="22"/>
      <c r="J85" s="18"/>
      <c r="K85" s="19">
        <f t="shared" si="6"/>
        <v>0</v>
      </c>
      <c r="L85" s="18"/>
      <c r="M85" s="22"/>
    </row>
    <row r="86" spans="1:13" ht="15.75" hidden="1">
      <c r="A86" s="12"/>
      <c r="B86" s="23" t="s">
        <v>175</v>
      </c>
      <c r="C86" s="23" t="s">
        <v>176</v>
      </c>
      <c r="D86" s="14">
        <v>43167</v>
      </c>
      <c r="E86" s="21" t="s">
        <v>22</v>
      </c>
      <c r="F86" s="16"/>
      <c r="G86" s="17">
        <f t="shared" si="5"/>
        <v>14</v>
      </c>
      <c r="H86" s="18"/>
      <c r="I86" s="22"/>
      <c r="J86" s="18"/>
      <c r="K86" s="19">
        <f t="shared" si="6"/>
        <v>0</v>
      </c>
      <c r="L86" s="18"/>
      <c r="M86" s="22"/>
    </row>
    <row r="87" spans="1:13" ht="15.75" hidden="1">
      <c r="A87" s="12"/>
      <c r="B87" s="15" t="s">
        <v>177</v>
      </c>
      <c r="C87" s="15" t="s">
        <v>178</v>
      </c>
      <c r="D87" s="14">
        <v>43153</v>
      </c>
      <c r="E87" s="15" t="s">
        <v>22</v>
      </c>
      <c r="F87" s="28">
        <v>45</v>
      </c>
      <c r="G87" s="17">
        <f t="shared" si="5"/>
        <v>16</v>
      </c>
      <c r="H87" s="18"/>
      <c r="I87" s="18"/>
      <c r="J87" s="18"/>
      <c r="K87" s="19">
        <f t="shared" si="6"/>
        <v>0</v>
      </c>
      <c r="L87" s="18"/>
      <c r="M87" s="18"/>
    </row>
    <row r="88" spans="1:13" ht="15.75" hidden="1">
      <c r="A88" s="12"/>
      <c r="B88" s="15" t="s">
        <v>179</v>
      </c>
      <c r="C88" s="15" t="s">
        <v>180</v>
      </c>
      <c r="D88" s="14">
        <v>43125</v>
      </c>
      <c r="E88" s="15" t="s">
        <v>19</v>
      </c>
      <c r="F88" s="16"/>
      <c r="G88" s="17">
        <f t="shared" si="5"/>
        <v>20</v>
      </c>
      <c r="H88" s="18"/>
      <c r="I88" s="18"/>
      <c r="J88" s="18"/>
      <c r="K88" s="19">
        <f t="shared" si="6"/>
        <v>0</v>
      </c>
      <c r="L88" s="18"/>
      <c r="M88" s="18"/>
    </row>
    <row r="89" spans="1:13" ht="15.75" hidden="1">
      <c r="A89" s="12"/>
      <c r="B89" s="15" t="s">
        <v>181</v>
      </c>
      <c r="C89" s="15" t="s">
        <v>182</v>
      </c>
      <c r="D89" s="14">
        <v>43111</v>
      </c>
      <c r="E89" s="15" t="s">
        <v>16</v>
      </c>
      <c r="F89" s="16">
        <v>42</v>
      </c>
      <c r="G89" s="17">
        <f t="shared" si="5"/>
        <v>22</v>
      </c>
      <c r="H89" s="18"/>
      <c r="I89" s="18"/>
      <c r="J89" s="18"/>
      <c r="K89" s="19">
        <f t="shared" si="6"/>
        <v>0</v>
      </c>
      <c r="L89" s="18"/>
      <c r="M89" s="18"/>
    </row>
    <row r="90" spans="1:13" ht="15.75" hidden="1">
      <c r="A90" s="12"/>
      <c r="B90" s="23" t="s">
        <v>183</v>
      </c>
      <c r="C90" s="23" t="s">
        <v>184</v>
      </c>
      <c r="D90" s="39">
        <v>43104</v>
      </c>
      <c r="E90" s="21" t="s">
        <v>16</v>
      </c>
      <c r="F90" s="16">
        <v>39</v>
      </c>
      <c r="G90" s="17">
        <f t="shared" si="5"/>
        <v>23</v>
      </c>
      <c r="H90" s="43"/>
      <c r="I90" s="44"/>
      <c r="J90" s="43"/>
      <c r="K90" s="19">
        <f t="shared" si="6"/>
        <v>0</v>
      </c>
      <c r="L90" s="43"/>
      <c r="M90" s="43"/>
    </row>
    <row r="91" spans="1:13" ht="15.75" hidden="1">
      <c r="A91" s="12"/>
      <c r="B91" s="23" t="s">
        <v>185</v>
      </c>
      <c r="C91" s="23" t="s">
        <v>186</v>
      </c>
      <c r="D91" s="39">
        <v>43097</v>
      </c>
      <c r="E91" s="21" t="s">
        <v>19</v>
      </c>
      <c r="F91" s="16"/>
      <c r="G91" s="17">
        <f t="shared" si="5"/>
        <v>24</v>
      </c>
      <c r="H91" s="18"/>
      <c r="I91" s="18"/>
      <c r="J91" s="18"/>
      <c r="K91" s="19">
        <f t="shared" si="6"/>
        <v>0</v>
      </c>
      <c r="L91" s="18"/>
      <c r="M91" s="18"/>
    </row>
    <row r="92" spans="1:13" ht="15.75" hidden="1">
      <c r="A92" s="12"/>
      <c r="B92" s="23" t="s">
        <v>187</v>
      </c>
      <c r="C92" s="23" t="s">
        <v>188</v>
      </c>
      <c r="D92" s="14">
        <v>43160</v>
      </c>
      <c r="E92" s="21" t="s">
        <v>39</v>
      </c>
      <c r="F92" s="16">
        <v>12</v>
      </c>
      <c r="G92" s="17">
        <f t="shared" si="5"/>
        <v>15</v>
      </c>
      <c r="H92" s="18"/>
      <c r="I92" s="22"/>
      <c r="J92" s="18"/>
      <c r="K92" s="19">
        <f t="shared" si="6"/>
        <v>0</v>
      </c>
      <c r="L92" s="18"/>
      <c r="M92" s="22"/>
    </row>
    <row r="93" spans="1:13" ht="15.75" hidden="1">
      <c r="A93" s="12"/>
      <c r="B93" s="23" t="s">
        <v>189</v>
      </c>
      <c r="C93" s="23" t="s">
        <v>190</v>
      </c>
      <c r="D93" s="14">
        <v>43160</v>
      </c>
      <c r="E93" s="21" t="s">
        <v>28</v>
      </c>
      <c r="F93" s="16"/>
      <c r="G93" s="17">
        <f t="shared" si="5"/>
        <v>15</v>
      </c>
      <c r="H93" s="18"/>
      <c r="I93" s="22"/>
      <c r="J93" s="18"/>
      <c r="K93" s="19"/>
      <c r="L93" s="18"/>
      <c r="M93" s="18"/>
    </row>
    <row r="94" spans="1:13" ht="15.75" hidden="1">
      <c r="A94" s="12"/>
      <c r="B94" s="15" t="s">
        <v>191</v>
      </c>
      <c r="C94" s="15" t="s">
        <v>192</v>
      </c>
      <c r="D94" s="14">
        <v>43153</v>
      </c>
      <c r="E94" s="15" t="s">
        <v>39</v>
      </c>
      <c r="F94" s="28">
        <v>13</v>
      </c>
      <c r="G94" s="17">
        <f t="shared" si="5"/>
        <v>16</v>
      </c>
      <c r="H94" s="18"/>
      <c r="I94" s="18"/>
      <c r="J94" s="18"/>
      <c r="K94" s="19">
        <f aca="true" t="shared" si="7" ref="K94:K156">IF(J94&lt;&gt;0,-(J94-H94)/J94,"")</f>
        <v>0</v>
      </c>
      <c r="L94" s="18"/>
      <c r="M94" s="22"/>
    </row>
    <row r="95" spans="1:13" ht="15.75" hidden="1">
      <c r="A95" s="12"/>
      <c r="B95" s="23" t="s">
        <v>193</v>
      </c>
      <c r="C95" s="23" t="s">
        <v>194</v>
      </c>
      <c r="D95" s="14">
        <v>43132</v>
      </c>
      <c r="E95" s="21" t="s">
        <v>28</v>
      </c>
      <c r="F95" s="16">
        <v>32</v>
      </c>
      <c r="G95" s="17">
        <f t="shared" si="5"/>
        <v>19</v>
      </c>
      <c r="H95" s="18"/>
      <c r="I95" s="22"/>
      <c r="J95" s="18"/>
      <c r="K95" s="19">
        <f t="shared" si="7"/>
        <v>0</v>
      </c>
      <c r="L95" s="18"/>
      <c r="M95" s="22"/>
    </row>
    <row r="96" spans="1:13" ht="15.75" hidden="1">
      <c r="A96" s="12"/>
      <c r="B96" s="15" t="s">
        <v>195</v>
      </c>
      <c r="C96" s="15" t="s">
        <v>196</v>
      </c>
      <c r="D96" s="14">
        <v>43125</v>
      </c>
      <c r="E96" s="15" t="s">
        <v>22</v>
      </c>
      <c r="F96" s="16"/>
      <c r="G96" s="17">
        <f t="shared" si="5"/>
        <v>20</v>
      </c>
      <c r="H96" s="18"/>
      <c r="I96" s="18"/>
      <c r="J96" s="18"/>
      <c r="K96" s="19">
        <f t="shared" si="7"/>
        <v>0</v>
      </c>
      <c r="L96" s="18"/>
      <c r="M96" s="18"/>
    </row>
    <row r="97" spans="1:13" ht="15.75" hidden="1">
      <c r="A97" s="12"/>
      <c r="B97" s="23" t="s">
        <v>197</v>
      </c>
      <c r="C97" s="23" t="s">
        <v>198</v>
      </c>
      <c r="D97" s="39">
        <v>43118</v>
      </c>
      <c r="E97" s="21" t="s">
        <v>22</v>
      </c>
      <c r="F97" s="16"/>
      <c r="G97" s="17">
        <f t="shared" si="5"/>
        <v>21</v>
      </c>
      <c r="H97" s="18"/>
      <c r="I97" s="22"/>
      <c r="J97" s="18"/>
      <c r="K97" s="19">
        <f t="shared" si="7"/>
        <v>0</v>
      </c>
      <c r="L97" s="18"/>
      <c r="M97" s="18"/>
    </row>
    <row r="98" spans="1:13" ht="15.75" hidden="1">
      <c r="A98" s="12"/>
      <c r="B98" s="15" t="s">
        <v>199</v>
      </c>
      <c r="C98" s="15" t="s">
        <v>200</v>
      </c>
      <c r="D98" s="14">
        <v>43118</v>
      </c>
      <c r="E98" s="15" t="s">
        <v>39</v>
      </c>
      <c r="F98" s="28">
        <v>5</v>
      </c>
      <c r="G98" s="17">
        <f t="shared" si="5"/>
        <v>21</v>
      </c>
      <c r="H98" s="18"/>
      <c r="I98" s="18"/>
      <c r="J98" s="18"/>
      <c r="K98" s="19">
        <f t="shared" si="7"/>
        <v>0</v>
      </c>
      <c r="L98" s="43"/>
      <c r="M98" s="44"/>
    </row>
    <row r="99" spans="1:13" ht="15.75" hidden="1">
      <c r="A99" s="12"/>
      <c r="B99" s="23" t="s">
        <v>201</v>
      </c>
      <c r="C99" s="23" t="s">
        <v>201</v>
      </c>
      <c r="D99" s="39">
        <v>43118</v>
      </c>
      <c r="E99" s="21" t="s">
        <v>28</v>
      </c>
      <c r="F99" s="16"/>
      <c r="G99" s="17">
        <f t="shared" si="5"/>
        <v>21</v>
      </c>
      <c r="H99" s="18"/>
      <c r="I99" s="22"/>
      <c r="J99" s="18"/>
      <c r="K99" s="19">
        <f t="shared" si="7"/>
        <v>0</v>
      </c>
      <c r="L99" s="43"/>
      <c r="M99" s="44"/>
    </row>
    <row r="100" spans="1:13" ht="15.75" hidden="1">
      <c r="A100" s="12"/>
      <c r="B100" s="15" t="s">
        <v>202</v>
      </c>
      <c r="C100" s="15" t="s">
        <v>203</v>
      </c>
      <c r="D100" s="14">
        <v>43111</v>
      </c>
      <c r="E100" s="15" t="s">
        <v>47</v>
      </c>
      <c r="F100" s="16">
        <v>3</v>
      </c>
      <c r="G100" s="17">
        <f t="shared" si="5"/>
        <v>22</v>
      </c>
      <c r="H100" s="18"/>
      <c r="I100" s="18"/>
      <c r="J100" s="18"/>
      <c r="K100" s="19">
        <f t="shared" si="7"/>
        <v>0</v>
      </c>
      <c r="L100" s="43"/>
      <c r="M100" s="44"/>
    </row>
    <row r="101" spans="1:13" ht="15.75" hidden="1">
      <c r="A101" s="12"/>
      <c r="B101" s="15" t="s">
        <v>204</v>
      </c>
      <c r="C101" s="15" t="s">
        <v>205</v>
      </c>
      <c r="D101" s="14">
        <v>43111</v>
      </c>
      <c r="E101" s="15" t="s">
        <v>39</v>
      </c>
      <c r="F101" s="16">
        <v>2</v>
      </c>
      <c r="G101" s="17">
        <f t="shared" si="5"/>
        <v>22</v>
      </c>
      <c r="H101" s="18"/>
      <c r="I101" s="18"/>
      <c r="J101" s="18"/>
      <c r="K101" s="19">
        <f t="shared" si="7"/>
        <v>0</v>
      </c>
      <c r="L101" s="43"/>
      <c r="M101" s="43"/>
    </row>
    <row r="102" spans="1:13" ht="15.75" hidden="1">
      <c r="A102" s="12"/>
      <c r="B102" s="15" t="s">
        <v>206</v>
      </c>
      <c r="C102" s="15" t="s">
        <v>206</v>
      </c>
      <c r="D102" s="14">
        <v>43111</v>
      </c>
      <c r="E102" s="15" t="s">
        <v>106</v>
      </c>
      <c r="F102" s="16"/>
      <c r="G102" s="17">
        <f t="shared" si="5"/>
        <v>22</v>
      </c>
      <c r="H102" s="18"/>
      <c r="I102" s="18"/>
      <c r="J102" s="18"/>
      <c r="K102" s="19">
        <f t="shared" si="7"/>
        <v>0</v>
      </c>
      <c r="L102" s="18"/>
      <c r="M102" s="22"/>
    </row>
    <row r="103" spans="1:13" ht="15.75" hidden="1">
      <c r="A103" s="12"/>
      <c r="B103" s="23" t="s">
        <v>207</v>
      </c>
      <c r="C103" s="23" t="s">
        <v>208</v>
      </c>
      <c r="D103" s="39">
        <v>43104</v>
      </c>
      <c r="E103" s="21" t="s">
        <v>31</v>
      </c>
      <c r="F103" s="16">
        <v>47</v>
      </c>
      <c r="G103" s="17">
        <f t="shared" si="5"/>
        <v>23</v>
      </c>
      <c r="H103" s="43"/>
      <c r="I103" s="44"/>
      <c r="J103" s="43"/>
      <c r="K103" s="19">
        <f t="shared" si="7"/>
        <v>0</v>
      </c>
      <c r="L103" s="18"/>
      <c r="M103" s="18"/>
    </row>
    <row r="104" spans="1:13" ht="15.75" hidden="1">
      <c r="A104" s="12"/>
      <c r="B104" s="23" t="s">
        <v>209</v>
      </c>
      <c r="C104" s="23" t="s">
        <v>210</v>
      </c>
      <c r="D104" s="39">
        <v>43104</v>
      </c>
      <c r="E104" s="21" t="s">
        <v>31</v>
      </c>
      <c r="F104" s="16">
        <v>30</v>
      </c>
      <c r="G104" s="17">
        <f t="shared" si="5"/>
        <v>23</v>
      </c>
      <c r="H104" s="43"/>
      <c r="I104" s="44"/>
      <c r="J104" s="43"/>
      <c r="K104" s="19">
        <f t="shared" si="7"/>
        <v>0</v>
      </c>
      <c r="L104" s="43"/>
      <c r="M104" s="44"/>
    </row>
    <row r="105" spans="1:13" ht="15.75" hidden="1">
      <c r="A105" s="12"/>
      <c r="B105" s="23" t="s">
        <v>211</v>
      </c>
      <c r="C105" s="23" t="s">
        <v>212</v>
      </c>
      <c r="D105" s="39">
        <v>43104</v>
      </c>
      <c r="E105" s="21" t="s">
        <v>22</v>
      </c>
      <c r="F105" s="16">
        <v>28</v>
      </c>
      <c r="G105" s="17">
        <f t="shared" si="5"/>
        <v>23</v>
      </c>
      <c r="H105" s="43"/>
      <c r="I105" s="44"/>
      <c r="J105" s="43"/>
      <c r="K105" s="19">
        <f t="shared" si="7"/>
        <v>0</v>
      </c>
      <c r="L105" s="18"/>
      <c r="M105" s="18"/>
    </row>
    <row r="106" spans="1:13" ht="15.75" hidden="1">
      <c r="A106" s="12"/>
      <c r="B106" s="23" t="s">
        <v>213</v>
      </c>
      <c r="C106" s="23" t="s">
        <v>214</v>
      </c>
      <c r="D106" s="39">
        <v>43097</v>
      </c>
      <c r="E106" s="21" t="s">
        <v>16</v>
      </c>
      <c r="F106" s="16">
        <v>33</v>
      </c>
      <c r="G106" s="17">
        <f t="shared" si="5"/>
        <v>24</v>
      </c>
      <c r="H106" s="43"/>
      <c r="I106" s="44"/>
      <c r="J106" s="43"/>
      <c r="K106" s="19">
        <f t="shared" si="7"/>
        <v>0</v>
      </c>
      <c r="L106" s="18"/>
      <c r="M106" s="18"/>
    </row>
    <row r="107" spans="1:13" ht="15.75" hidden="1">
      <c r="A107" s="12"/>
      <c r="B107" s="23" t="s">
        <v>215</v>
      </c>
      <c r="C107" s="23" t="s">
        <v>216</v>
      </c>
      <c r="D107" s="39">
        <v>43097</v>
      </c>
      <c r="E107" s="21" t="s">
        <v>39</v>
      </c>
      <c r="F107" s="16"/>
      <c r="G107" s="17">
        <f t="shared" si="5"/>
        <v>24</v>
      </c>
      <c r="H107" s="18"/>
      <c r="I107" s="22"/>
      <c r="J107" s="18"/>
      <c r="K107" s="19">
        <f t="shared" si="7"/>
        <v>0</v>
      </c>
      <c r="L107" s="18"/>
      <c r="M107" s="18"/>
    </row>
    <row r="108" spans="1:13" ht="15.75" hidden="1">
      <c r="A108" s="12"/>
      <c r="B108" s="23" t="s">
        <v>217</v>
      </c>
      <c r="C108" s="23" t="s">
        <v>218</v>
      </c>
      <c r="D108" s="39">
        <v>43097</v>
      </c>
      <c r="E108" s="21" t="s">
        <v>22</v>
      </c>
      <c r="F108" s="16">
        <v>22</v>
      </c>
      <c r="G108" s="17">
        <f t="shared" si="5"/>
        <v>24</v>
      </c>
      <c r="H108" s="18"/>
      <c r="I108" s="22"/>
      <c r="J108" s="18"/>
      <c r="K108" s="19">
        <f t="shared" si="7"/>
        <v>0</v>
      </c>
      <c r="L108" s="43"/>
      <c r="M108" s="44"/>
    </row>
    <row r="109" spans="1:13" ht="15.75" hidden="1">
      <c r="A109" s="12"/>
      <c r="B109" s="23" t="s">
        <v>219</v>
      </c>
      <c r="C109" s="23" t="s">
        <v>220</v>
      </c>
      <c r="D109" s="39">
        <v>43097</v>
      </c>
      <c r="E109" s="21" t="s">
        <v>28</v>
      </c>
      <c r="F109" s="16"/>
      <c r="G109" s="17">
        <f t="shared" si="5"/>
        <v>24</v>
      </c>
      <c r="H109" s="18"/>
      <c r="I109" s="22"/>
      <c r="J109" s="18"/>
      <c r="K109" s="19">
        <f t="shared" si="7"/>
        <v>0</v>
      </c>
      <c r="L109" s="18"/>
      <c r="M109" s="18"/>
    </row>
    <row r="110" spans="1:13" ht="15.75" hidden="1">
      <c r="A110" s="12"/>
      <c r="B110" s="23" t="s">
        <v>221</v>
      </c>
      <c r="C110" s="23" t="s">
        <v>222</v>
      </c>
      <c r="D110" s="39">
        <v>43097</v>
      </c>
      <c r="E110" s="21" t="s">
        <v>174</v>
      </c>
      <c r="F110" s="16"/>
      <c r="G110" s="17">
        <f t="shared" si="5"/>
        <v>24</v>
      </c>
      <c r="H110" s="18"/>
      <c r="I110" s="22"/>
      <c r="J110" s="18"/>
      <c r="K110" s="37">
        <f t="shared" si="7"/>
        <v>0</v>
      </c>
      <c r="L110" s="43"/>
      <c r="M110" s="44"/>
    </row>
    <row r="111" spans="1:13" ht="15.75" hidden="1">
      <c r="A111" s="12"/>
      <c r="B111" s="23" t="s">
        <v>223</v>
      </c>
      <c r="C111" s="23" t="s">
        <v>224</v>
      </c>
      <c r="D111" s="39">
        <v>43097</v>
      </c>
      <c r="E111" s="21" t="s">
        <v>119</v>
      </c>
      <c r="F111" s="16"/>
      <c r="G111" s="17">
        <f t="shared" si="5"/>
        <v>24</v>
      </c>
      <c r="H111" s="18"/>
      <c r="I111" s="22"/>
      <c r="J111" s="18"/>
      <c r="K111" s="37">
        <f t="shared" si="7"/>
        <v>0</v>
      </c>
      <c r="L111" s="18"/>
      <c r="M111" s="18"/>
    </row>
    <row r="112" spans="1:13" ht="15.75" hidden="1">
      <c r="A112" s="12"/>
      <c r="B112" s="23" t="s">
        <v>225</v>
      </c>
      <c r="C112" s="23" t="s">
        <v>226</v>
      </c>
      <c r="D112" s="39">
        <v>43090</v>
      </c>
      <c r="E112" s="21" t="s">
        <v>28</v>
      </c>
      <c r="F112" s="16"/>
      <c r="G112" s="17">
        <f t="shared" si="5"/>
        <v>25</v>
      </c>
      <c r="H112" s="18"/>
      <c r="I112" s="22"/>
      <c r="J112" s="18"/>
      <c r="K112" s="19">
        <f t="shared" si="7"/>
        <v>0</v>
      </c>
      <c r="L112" s="18"/>
      <c r="M112" s="18"/>
    </row>
    <row r="113" spans="1:13" ht="15.75" hidden="1">
      <c r="A113" s="12"/>
      <c r="B113" s="23" t="s">
        <v>227</v>
      </c>
      <c r="C113" s="23" t="s">
        <v>228</v>
      </c>
      <c r="D113" s="39">
        <v>43090</v>
      </c>
      <c r="E113" s="21" t="s">
        <v>47</v>
      </c>
      <c r="F113" s="16">
        <v>1</v>
      </c>
      <c r="G113" s="17">
        <f t="shared" si="5"/>
        <v>25</v>
      </c>
      <c r="H113" s="18"/>
      <c r="I113" s="22"/>
      <c r="J113" s="18"/>
      <c r="K113" s="37">
        <f t="shared" si="7"/>
        <v>0</v>
      </c>
      <c r="L113" s="46"/>
      <c r="M113" s="22"/>
    </row>
    <row r="114" spans="1:13" ht="15.75" hidden="1">
      <c r="A114" s="12"/>
      <c r="B114" s="23" t="s">
        <v>229</v>
      </c>
      <c r="C114" s="23" t="s">
        <v>230</v>
      </c>
      <c r="D114" s="39">
        <v>43090</v>
      </c>
      <c r="E114" s="21" t="s">
        <v>119</v>
      </c>
      <c r="F114" s="16"/>
      <c r="G114" s="17">
        <f t="shared" si="5"/>
        <v>25</v>
      </c>
      <c r="H114" s="18"/>
      <c r="I114" s="22"/>
      <c r="J114" s="18"/>
      <c r="K114" s="37">
        <f t="shared" si="7"/>
        <v>0</v>
      </c>
      <c r="L114" s="18"/>
      <c r="M114" s="18"/>
    </row>
    <row r="115" spans="1:13" ht="15.75" hidden="1">
      <c r="A115" s="12"/>
      <c r="B115" s="23" t="s">
        <v>231</v>
      </c>
      <c r="C115" s="23" t="s">
        <v>232</v>
      </c>
      <c r="D115" s="40">
        <v>43083</v>
      </c>
      <c r="E115" s="21" t="s">
        <v>22</v>
      </c>
      <c r="F115" s="16">
        <v>31</v>
      </c>
      <c r="G115" s="17">
        <f t="shared" si="5"/>
        <v>26</v>
      </c>
      <c r="H115" s="43"/>
      <c r="I115" s="44"/>
      <c r="J115" s="43"/>
      <c r="K115" s="19">
        <f t="shared" si="7"/>
        <v>0</v>
      </c>
      <c r="L115" s="43"/>
      <c r="M115" s="44"/>
    </row>
    <row r="116" spans="1:13" ht="15.75" hidden="1">
      <c r="A116" s="12"/>
      <c r="B116" s="23" t="s">
        <v>233</v>
      </c>
      <c r="C116" s="23" t="s">
        <v>234</v>
      </c>
      <c r="D116" s="39">
        <v>43076</v>
      </c>
      <c r="E116" s="21" t="s">
        <v>16</v>
      </c>
      <c r="F116" s="16">
        <v>54</v>
      </c>
      <c r="G116" s="17">
        <f t="shared" si="5"/>
        <v>27</v>
      </c>
      <c r="H116" s="43"/>
      <c r="I116" s="44"/>
      <c r="J116" s="43"/>
      <c r="K116" s="19">
        <f t="shared" si="7"/>
        <v>0</v>
      </c>
      <c r="L116" s="18"/>
      <c r="M116" s="22"/>
    </row>
    <row r="117" spans="1:13" ht="15.75" hidden="1">
      <c r="A117" s="12"/>
      <c r="B117" s="23" t="s">
        <v>235</v>
      </c>
      <c r="C117" s="23" t="s">
        <v>236</v>
      </c>
      <c r="D117" s="39">
        <v>43076</v>
      </c>
      <c r="E117" s="21" t="s">
        <v>96</v>
      </c>
      <c r="F117" s="16"/>
      <c r="G117" s="17">
        <f t="shared" si="5"/>
        <v>27</v>
      </c>
      <c r="H117" s="43"/>
      <c r="I117" s="44"/>
      <c r="J117" s="43"/>
      <c r="K117" s="19">
        <f t="shared" si="7"/>
        <v>0</v>
      </c>
      <c r="L117" s="18"/>
      <c r="M117" s="18"/>
    </row>
    <row r="118" spans="1:13" ht="15.75" hidden="1">
      <c r="A118" s="12"/>
      <c r="B118" s="23" t="s">
        <v>237</v>
      </c>
      <c r="C118" s="23" t="s">
        <v>238</v>
      </c>
      <c r="D118" s="39">
        <v>43076</v>
      </c>
      <c r="E118" s="21" t="s">
        <v>39</v>
      </c>
      <c r="F118" s="16">
        <v>3</v>
      </c>
      <c r="G118" s="17">
        <f t="shared" si="5"/>
        <v>27</v>
      </c>
      <c r="H118" s="43"/>
      <c r="I118" s="44"/>
      <c r="J118" s="43"/>
      <c r="K118" s="19">
        <f t="shared" si="7"/>
        <v>0</v>
      </c>
      <c r="L118" s="18"/>
      <c r="M118" s="18"/>
    </row>
    <row r="119" spans="1:13" ht="15.75" hidden="1">
      <c r="A119" s="12"/>
      <c r="B119" s="23" t="s">
        <v>239</v>
      </c>
      <c r="C119" s="23" t="s">
        <v>239</v>
      </c>
      <c r="D119" s="39">
        <v>43076</v>
      </c>
      <c r="E119" s="21" t="s">
        <v>96</v>
      </c>
      <c r="F119" s="16">
        <v>10</v>
      </c>
      <c r="G119" s="17">
        <f t="shared" si="5"/>
        <v>27</v>
      </c>
      <c r="H119" s="43"/>
      <c r="I119" s="44"/>
      <c r="J119" s="43"/>
      <c r="K119" s="19">
        <f t="shared" si="7"/>
        <v>0</v>
      </c>
      <c r="L119" s="18"/>
      <c r="M119" s="18"/>
    </row>
    <row r="120" spans="1:13" ht="15.75" hidden="1">
      <c r="A120" s="12"/>
      <c r="B120" s="23" t="s">
        <v>240</v>
      </c>
      <c r="C120" s="23" t="s">
        <v>241</v>
      </c>
      <c r="D120" s="39">
        <v>43076</v>
      </c>
      <c r="E120" s="21" t="s">
        <v>39</v>
      </c>
      <c r="F120" s="16">
        <v>1</v>
      </c>
      <c r="G120" s="17">
        <f t="shared" si="5"/>
        <v>27</v>
      </c>
      <c r="H120" s="43"/>
      <c r="I120" s="44"/>
      <c r="J120" s="43"/>
      <c r="K120" s="19">
        <f t="shared" si="7"/>
        <v>0</v>
      </c>
      <c r="L120" s="18"/>
      <c r="M120" s="22"/>
    </row>
    <row r="121" spans="1:13" ht="15.75" hidden="1">
      <c r="A121" s="12"/>
      <c r="B121" s="23" t="s">
        <v>242</v>
      </c>
      <c r="C121" s="23" t="s">
        <v>242</v>
      </c>
      <c r="D121" s="39">
        <v>43069</v>
      </c>
      <c r="E121" s="21" t="s">
        <v>22</v>
      </c>
      <c r="F121" s="16">
        <v>45</v>
      </c>
      <c r="G121" s="17">
        <f t="shared" si="5"/>
        <v>28</v>
      </c>
      <c r="H121" s="18"/>
      <c r="I121" s="22"/>
      <c r="J121" s="18"/>
      <c r="K121" s="19">
        <f t="shared" si="7"/>
        <v>0</v>
      </c>
      <c r="L121" s="18"/>
      <c r="M121" s="22"/>
    </row>
    <row r="122" spans="1:13" ht="15.75" hidden="1">
      <c r="A122" s="12"/>
      <c r="B122" s="23" t="s">
        <v>243</v>
      </c>
      <c r="C122" s="23" t="s">
        <v>244</v>
      </c>
      <c r="D122" s="39">
        <v>43069</v>
      </c>
      <c r="E122" s="21" t="s">
        <v>47</v>
      </c>
      <c r="F122" s="16">
        <v>1</v>
      </c>
      <c r="G122" s="17">
        <f t="shared" si="5"/>
        <v>28</v>
      </c>
      <c r="H122" s="18"/>
      <c r="I122" s="22"/>
      <c r="J122" s="18"/>
      <c r="K122" s="37">
        <f t="shared" si="7"/>
        <v>0</v>
      </c>
      <c r="L122" s="18"/>
      <c r="M122" s="22"/>
    </row>
    <row r="123" spans="1:13" ht="15.75" hidden="1">
      <c r="A123" s="12"/>
      <c r="B123" s="23" t="s">
        <v>245</v>
      </c>
      <c r="C123" s="23" t="s">
        <v>246</v>
      </c>
      <c r="D123" s="39">
        <v>43069</v>
      </c>
      <c r="E123" s="21" t="s">
        <v>39</v>
      </c>
      <c r="F123" s="16">
        <v>13</v>
      </c>
      <c r="G123" s="17">
        <f t="shared" si="5"/>
        <v>28</v>
      </c>
      <c r="H123" s="18"/>
      <c r="I123" s="18"/>
      <c r="J123" s="18"/>
      <c r="K123" s="37">
        <f t="shared" si="7"/>
        <v>0</v>
      </c>
      <c r="L123" s="18"/>
      <c r="M123" s="22"/>
    </row>
    <row r="124" spans="1:13" ht="15.75" hidden="1">
      <c r="A124" s="12"/>
      <c r="B124" s="23" t="s">
        <v>247</v>
      </c>
      <c r="C124" s="23" t="s">
        <v>247</v>
      </c>
      <c r="D124" s="39">
        <v>43062</v>
      </c>
      <c r="E124" s="21" t="s">
        <v>31</v>
      </c>
      <c r="F124" s="16">
        <v>68</v>
      </c>
      <c r="G124" s="17">
        <f t="shared" si="5"/>
        <v>29</v>
      </c>
      <c r="H124" s="43"/>
      <c r="I124" s="44"/>
      <c r="J124" s="43"/>
      <c r="K124" s="19">
        <f t="shared" si="7"/>
        <v>0</v>
      </c>
      <c r="L124" s="18"/>
      <c r="M124" s="18"/>
    </row>
    <row r="125" spans="1:13" ht="15.75" hidden="1">
      <c r="A125" s="12"/>
      <c r="B125" s="38" t="s">
        <v>248</v>
      </c>
      <c r="C125" s="23" t="s">
        <v>249</v>
      </c>
      <c r="D125" s="39">
        <v>43062</v>
      </c>
      <c r="E125" s="21" t="s">
        <v>28</v>
      </c>
      <c r="F125" s="16"/>
      <c r="G125" s="17">
        <f t="shared" si="5"/>
        <v>29</v>
      </c>
      <c r="H125" s="18"/>
      <c r="I125" s="22"/>
      <c r="J125" s="18"/>
      <c r="K125" s="37">
        <f t="shared" si="7"/>
        <v>0</v>
      </c>
      <c r="L125" s="18"/>
      <c r="M125" s="22"/>
    </row>
    <row r="126" spans="1:13" ht="15.75" hidden="1">
      <c r="A126" s="12"/>
      <c r="B126" s="23" t="s">
        <v>250</v>
      </c>
      <c r="C126" s="23" t="s">
        <v>251</v>
      </c>
      <c r="D126" s="39">
        <v>43062</v>
      </c>
      <c r="E126" s="21" t="s">
        <v>47</v>
      </c>
      <c r="F126" s="16">
        <v>2</v>
      </c>
      <c r="G126" s="17">
        <f t="shared" si="5"/>
        <v>29</v>
      </c>
      <c r="H126" s="43"/>
      <c r="I126" s="44"/>
      <c r="J126" s="43"/>
      <c r="K126" s="19">
        <f t="shared" si="7"/>
        <v>0</v>
      </c>
      <c r="L126" s="18"/>
      <c r="M126" s="18"/>
    </row>
    <row r="127" spans="1:13" ht="15.75" hidden="1">
      <c r="A127" s="12"/>
      <c r="B127" s="23" t="s">
        <v>252</v>
      </c>
      <c r="C127" s="23" t="s">
        <v>253</v>
      </c>
      <c r="D127" s="39">
        <v>43055</v>
      </c>
      <c r="E127" s="21" t="s">
        <v>31</v>
      </c>
      <c r="F127" s="16">
        <v>57</v>
      </c>
      <c r="G127" s="17">
        <f t="shared" si="5"/>
        <v>30</v>
      </c>
      <c r="H127" s="43"/>
      <c r="I127" s="44"/>
      <c r="J127" s="43"/>
      <c r="K127" s="19">
        <f t="shared" si="7"/>
        <v>0</v>
      </c>
      <c r="L127" s="43"/>
      <c r="M127" s="43"/>
    </row>
    <row r="128" spans="1:13" ht="15.75" hidden="1">
      <c r="A128" s="12"/>
      <c r="B128" s="23" t="s">
        <v>254</v>
      </c>
      <c r="C128" s="23" t="s">
        <v>255</v>
      </c>
      <c r="D128" s="39">
        <v>43055</v>
      </c>
      <c r="E128" s="21" t="s">
        <v>16</v>
      </c>
      <c r="F128" s="16">
        <v>35</v>
      </c>
      <c r="G128" s="17">
        <f t="shared" si="5"/>
        <v>30</v>
      </c>
      <c r="H128" s="43"/>
      <c r="I128" s="44"/>
      <c r="J128" s="43"/>
      <c r="K128" s="19">
        <f t="shared" si="7"/>
        <v>0</v>
      </c>
      <c r="L128" s="43"/>
      <c r="M128" s="44"/>
    </row>
    <row r="129" spans="1:13" ht="15.75" hidden="1">
      <c r="A129" s="12"/>
      <c r="B129" s="23" t="s">
        <v>256</v>
      </c>
      <c r="C129" s="23" t="s">
        <v>257</v>
      </c>
      <c r="D129" s="40">
        <v>43055</v>
      </c>
      <c r="E129" s="21" t="s">
        <v>106</v>
      </c>
      <c r="F129" s="16"/>
      <c r="G129" s="17">
        <f t="shared" si="5"/>
        <v>30</v>
      </c>
      <c r="H129" s="43"/>
      <c r="I129" s="44"/>
      <c r="J129" s="43"/>
      <c r="K129" s="19">
        <f t="shared" si="7"/>
        <v>0</v>
      </c>
      <c r="L129" s="43"/>
      <c r="M129" s="43"/>
    </row>
    <row r="130" spans="1:13" ht="15.75" hidden="1">
      <c r="A130" s="12"/>
      <c r="B130" s="23" t="s">
        <v>258</v>
      </c>
      <c r="C130" s="23" t="s">
        <v>258</v>
      </c>
      <c r="D130" s="39">
        <v>43055</v>
      </c>
      <c r="E130" s="21" t="s">
        <v>39</v>
      </c>
      <c r="F130" s="16">
        <v>5</v>
      </c>
      <c r="G130" s="17">
        <f t="shared" si="5"/>
        <v>30</v>
      </c>
      <c r="H130" s="43"/>
      <c r="I130" s="44"/>
      <c r="J130" s="43"/>
      <c r="K130" s="19">
        <f t="shared" si="7"/>
        <v>0</v>
      </c>
      <c r="L130" s="43"/>
      <c r="M130" s="44"/>
    </row>
    <row r="131" spans="1:13" ht="15.75" hidden="1">
      <c r="A131" s="12"/>
      <c r="B131" s="38" t="s">
        <v>259</v>
      </c>
      <c r="C131" s="23" t="s">
        <v>260</v>
      </c>
      <c r="D131" s="39">
        <v>43048</v>
      </c>
      <c r="E131" s="21" t="s">
        <v>19</v>
      </c>
      <c r="F131" s="16"/>
      <c r="G131" s="17">
        <f t="shared" si="5"/>
        <v>31</v>
      </c>
      <c r="H131" s="18"/>
      <c r="I131" s="18"/>
      <c r="J131" s="18"/>
      <c r="K131" s="19">
        <f t="shared" si="7"/>
        <v>0</v>
      </c>
      <c r="L131" s="43"/>
      <c r="M131" s="44"/>
    </row>
    <row r="132" spans="1:13" ht="15.75" hidden="1">
      <c r="A132" s="12"/>
      <c r="B132" s="23" t="s">
        <v>261</v>
      </c>
      <c r="C132" s="23" t="s">
        <v>262</v>
      </c>
      <c r="D132" s="39">
        <v>43048</v>
      </c>
      <c r="E132" s="21" t="s">
        <v>22</v>
      </c>
      <c r="F132" s="16">
        <v>50</v>
      </c>
      <c r="G132" s="17">
        <f t="shared" si="5"/>
        <v>31</v>
      </c>
      <c r="H132" s="43"/>
      <c r="I132" s="44"/>
      <c r="J132" s="43"/>
      <c r="K132" s="19">
        <f t="shared" si="7"/>
        <v>0</v>
      </c>
      <c r="L132" s="43"/>
      <c r="M132" s="43"/>
    </row>
    <row r="133" spans="1:13" ht="15.75" hidden="1">
      <c r="A133" s="12"/>
      <c r="B133" s="23" t="s">
        <v>263</v>
      </c>
      <c r="C133" s="23" t="s">
        <v>264</v>
      </c>
      <c r="D133" s="39">
        <v>43048</v>
      </c>
      <c r="E133" s="21" t="s">
        <v>39</v>
      </c>
      <c r="F133" s="16">
        <v>2</v>
      </c>
      <c r="G133" s="17">
        <f t="shared" si="5"/>
        <v>31</v>
      </c>
      <c r="H133" s="43"/>
      <c r="I133" s="44"/>
      <c r="J133" s="43"/>
      <c r="K133" s="19">
        <f t="shared" si="7"/>
        <v>0</v>
      </c>
      <c r="L133" s="43"/>
      <c r="M133" s="43"/>
    </row>
    <row r="134" spans="1:13" ht="15.75" hidden="1">
      <c r="A134" s="12"/>
      <c r="B134" s="23" t="s">
        <v>265</v>
      </c>
      <c r="C134" s="23" t="s">
        <v>266</v>
      </c>
      <c r="D134" s="39">
        <v>43048</v>
      </c>
      <c r="E134" s="21" t="s">
        <v>28</v>
      </c>
      <c r="F134" s="16"/>
      <c r="G134" s="17">
        <f t="shared" si="5"/>
        <v>31</v>
      </c>
      <c r="H134" s="43"/>
      <c r="I134" s="44"/>
      <c r="J134" s="43"/>
      <c r="K134" s="19">
        <f t="shared" si="7"/>
        <v>0</v>
      </c>
      <c r="L134" s="43"/>
      <c r="M134" s="44"/>
    </row>
    <row r="135" spans="1:13" ht="15.75" hidden="1">
      <c r="A135" s="12"/>
      <c r="B135" s="23" t="s">
        <v>267</v>
      </c>
      <c r="C135" s="23" t="s">
        <v>267</v>
      </c>
      <c r="D135" s="39">
        <v>43041</v>
      </c>
      <c r="E135" s="21" t="s">
        <v>47</v>
      </c>
      <c r="F135" s="16">
        <v>1</v>
      </c>
      <c r="G135" s="17">
        <f t="shared" si="5"/>
        <v>32</v>
      </c>
      <c r="H135" s="18"/>
      <c r="I135" s="22"/>
      <c r="J135" s="18"/>
      <c r="K135" s="19">
        <f t="shared" si="7"/>
        <v>0</v>
      </c>
      <c r="L135" s="43"/>
      <c r="M135" s="44"/>
    </row>
    <row r="136" spans="1:13" ht="15.75" hidden="1">
      <c r="A136" s="12"/>
      <c r="B136" s="27" t="s">
        <v>268</v>
      </c>
      <c r="C136" s="27" t="s">
        <v>269</v>
      </c>
      <c r="D136" s="40">
        <v>43041</v>
      </c>
      <c r="E136" s="47" t="s">
        <v>19</v>
      </c>
      <c r="F136" s="27"/>
      <c r="G136" s="17">
        <f t="shared" si="5"/>
        <v>32</v>
      </c>
      <c r="H136" s="18"/>
      <c r="I136" s="18"/>
      <c r="J136" s="18"/>
      <c r="K136" s="37">
        <f t="shared" si="7"/>
        <v>0</v>
      </c>
      <c r="L136" s="43"/>
      <c r="M136" s="44"/>
    </row>
    <row r="137" spans="1:13" ht="15.75" hidden="1">
      <c r="A137" s="12"/>
      <c r="B137" s="23" t="s">
        <v>270</v>
      </c>
      <c r="C137" s="23" t="s">
        <v>271</v>
      </c>
      <c r="D137" s="39">
        <v>43041</v>
      </c>
      <c r="E137" s="21" t="s">
        <v>47</v>
      </c>
      <c r="F137" s="16">
        <v>4</v>
      </c>
      <c r="G137" s="17">
        <f t="shared" si="5"/>
        <v>32</v>
      </c>
      <c r="H137" s="43"/>
      <c r="I137" s="44"/>
      <c r="J137" s="43"/>
      <c r="K137" s="19">
        <f t="shared" si="7"/>
        <v>0</v>
      </c>
      <c r="L137" s="43"/>
      <c r="M137" s="43"/>
    </row>
    <row r="138" spans="1:13" ht="15.75" hidden="1">
      <c r="A138" s="12"/>
      <c r="B138" s="27" t="s">
        <v>272</v>
      </c>
      <c r="C138" s="27" t="s">
        <v>273</v>
      </c>
      <c r="D138" s="40">
        <v>43041</v>
      </c>
      <c r="E138" s="47" t="s">
        <v>28</v>
      </c>
      <c r="F138" s="27"/>
      <c r="G138" s="17">
        <f t="shared" si="5"/>
        <v>32</v>
      </c>
      <c r="H138" s="43"/>
      <c r="I138" s="44"/>
      <c r="J138" s="43"/>
      <c r="K138" s="19">
        <f t="shared" si="7"/>
        <v>0</v>
      </c>
      <c r="L138" s="43"/>
      <c r="M138" s="43"/>
    </row>
    <row r="139" spans="1:13" ht="15.75" hidden="1">
      <c r="A139" s="12"/>
      <c r="B139" s="23" t="s">
        <v>274</v>
      </c>
      <c r="C139" s="23" t="s">
        <v>275</v>
      </c>
      <c r="D139" s="39">
        <v>43034</v>
      </c>
      <c r="E139" s="21" t="s">
        <v>22</v>
      </c>
      <c r="F139" s="16">
        <v>50</v>
      </c>
      <c r="G139" s="17">
        <f t="shared" si="5"/>
        <v>33</v>
      </c>
      <c r="H139" s="43"/>
      <c r="I139" s="44"/>
      <c r="J139" s="43"/>
      <c r="K139" s="19">
        <f t="shared" si="7"/>
        <v>0</v>
      </c>
      <c r="L139" s="43"/>
      <c r="M139" s="44"/>
    </row>
    <row r="140" spans="1:13" ht="15.75" hidden="1">
      <c r="A140" s="12"/>
      <c r="B140" s="23" t="s">
        <v>276</v>
      </c>
      <c r="C140" s="23" t="s">
        <v>277</v>
      </c>
      <c r="D140" s="39">
        <v>43034</v>
      </c>
      <c r="E140" s="21" t="s">
        <v>134</v>
      </c>
      <c r="F140" s="16"/>
      <c r="G140" s="17">
        <f t="shared" si="5"/>
        <v>33</v>
      </c>
      <c r="H140" s="43"/>
      <c r="I140" s="44"/>
      <c r="J140" s="43"/>
      <c r="K140" s="19">
        <f t="shared" si="7"/>
        <v>0</v>
      </c>
      <c r="L140" s="43"/>
      <c r="M140" s="43"/>
    </row>
    <row r="141" spans="1:13" ht="15.75" hidden="1">
      <c r="A141" s="12"/>
      <c r="B141" s="23" t="s">
        <v>278</v>
      </c>
      <c r="C141" s="23" t="s">
        <v>279</v>
      </c>
      <c r="D141" s="39">
        <v>43034</v>
      </c>
      <c r="E141" s="21" t="s">
        <v>28</v>
      </c>
      <c r="F141" s="16"/>
      <c r="G141" s="17">
        <f t="shared" si="5"/>
        <v>33</v>
      </c>
      <c r="H141" s="43"/>
      <c r="I141" s="44"/>
      <c r="J141" s="43"/>
      <c r="K141" s="19">
        <f t="shared" si="7"/>
        <v>0</v>
      </c>
      <c r="L141" s="43"/>
      <c r="M141" s="43"/>
    </row>
    <row r="142" spans="1:13" ht="15.75" hidden="1">
      <c r="A142" s="12"/>
      <c r="B142" s="23" t="s">
        <v>280</v>
      </c>
      <c r="C142" s="23" t="s">
        <v>280</v>
      </c>
      <c r="D142" s="39">
        <v>43034</v>
      </c>
      <c r="E142" s="21" t="s">
        <v>96</v>
      </c>
      <c r="F142" s="16">
        <v>34</v>
      </c>
      <c r="G142" s="17">
        <f t="shared" si="5"/>
        <v>33</v>
      </c>
      <c r="H142" s="43"/>
      <c r="I142" s="44"/>
      <c r="J142" s="43"/>
      <c r="K142" s="19">
        <f t="shared" si="7"/>
        <v>0</v>
      </c>
      <c r="L142" s="43"/>
      <c r="M142" s="44"/>
    </row>
    <row r="143" spans="1:13" ht="15.75" hidden="1">
      <c r="A143" s="12"/>
      <c r="B143" s="27" t="s">
        <v>281</v>
      </c>
      <c r="C143" s="27" t="s">
        <v>281</v>
      </c>
      <c r="D143" s="40">
        <v>43027</v>
      </c>
      <c r="E143" s="21" t="s">
        <v>28</v>
      </c>
      <c r="F143" s="27"/>
      <c r="G143" s="17">
        <f t="shared" si="5"/>
        <v>34</v>
      </c>
      <c r="H143" s="48"/>
      <c r="I143" s="22"/>
      <c r="J143" s="48"/>
      <c r="K143" s="19">
        <f t="shared" si="7"/>
        <v>0</v>
      </c>
      <c r="L143" s="43"/>
      <c r="M143" s="44"/>
    </row>
    <row r="144" spans="1:13" ht="15.75" hidden="1">
      <c r="A144" s="12"/>
      <c r="B144" s="23" t="s">
        <v>282</v>
      </c>
      <c r="C144" s="23" t="s">
        <v>283</v>
      </c>
      <c r="D144" s="40">
        <v>43027</v>
      </c>
      <c r="E144" s="21" t="s">
        <v>16</v>
      </c>
      <c r="F144" s="16">
        <v>36</v>
      </c>
      <c r="G144" s="17">
        <f t="shared" si="5"/>
        <v>34</v>
      </c>
      <c r="H144" s="43"/>
      <c r="I144" s="44"/>
      <c r="J144" s="43"/>
      <c r="K144" s="19">
        <f t="shared" si="7"/>
        <v>0</v>
      </c>
      <c r="L144" s="43"/>
      <c r="M144" s="44"/>
    </row>
    <row r="145" spans="1:13" ht="15.75" hidden="1">
      <c r="A145" s="12"/>
      <c r="B145" s="27" t="s">
        <v>284</v>
      </c>
      <c r="C145" s="27" t="s">
        <v>285</v>
      </c>
      <c r="D145" s="40">
        <v>43027</v>
      </c>
      <c r="E145" s="21" t="s">
        <v>47</v>
      </c>
      <c r="F145" s="17">
        <v>1</v>
      </c>
      <c r="G145" s="17">
        <f t="shared" si="5"/>
        <v>34</v>
      </c>
      <c r="H145" s="43"/>
      <c r="I145" s="44"/>
      <c r="J145" s="43"/>
      <c r="K145" s="19">
        <f t="shared" si="7"/>
        <v>0</v>
      </c>
      <c r="L145" s="43"/>
      <c r="M145" s="44"/>
    </row>
    <row r="146" spans="1:13" ht="15.75" hidden="1">
      <c r="A146" s="12"/>
      <c r="B146" s="27" t="s">
        <v>286</v>
      </c>
      <c r="C146" s="27" t="s">
        <v>287</v>
      </c>
      <c r="D146" s="40">
        <v>43027</v>
      </c>
      <c r="E146" s="21" t="s">
        <v>31</v>
      </c>
      <c r="F146" s="17">
        <v>50</v>
      </c>
      <c r="G146" s="17">
        <f t="shared" si="5"/>
        <v>34</v>
      </c>
      <c r="H146" s="43"/>
      <c r="I146" s="44"/>
      <c r="J146" s="43"/>
      <c r="K146" s="19">
        <f t="shared" si="7"/>
        <v>0</v>
      </c>
      <c r="L146" s="43"/>
      <c r="M146" s="44"/>
    </row>
    <row r="147" spans="1:13" ht="15.75" hidden="1">
      <c r="A147" s="12"/>
      <c r="B147" s="27" t="s">
        <v>288</v>
      </c>
      <c r="C147" s="27" t="s">
        <v>289</v>
      </c>
      <c r="D147" s="40">
        <v>43027</v>
      </c>
      <c r="E147" s="21" t="s">
        <v>39</v>
      </c>
      <c r="F147" s="17">
        <v>22</v>
      </c>
      <c r="G147" s="17">
        <f t="shared" si="5"/>
        <v>34</v>
      </c>
      <c r="H147" s="43"/>
      <c r="I147" s="44"/>
      <c r="J147" s="43"/>
      <c r="K147" s="19">
        <f t="shared" si="7"/>
        <v>0</v>
      </c>
      <c r="L147" s="43"/>
      <c r="M147" s="44"/>
    </row>
    <row r="148" spans="1:13" ht="15.75" hidden="1">
      <c r="A148" s="12"/>
      <c r="B148" s="27" t="s">
        <v>290</v>
      </c>
      <c r="C148" s="27" t="s">
        <v>291</v>
      </c>
      <c r="D148" s="40">
        <v>43027</v>
      </c>
      <c r="E148" s="21" t="s">
        <v>39</v>
      </c>
      <c r="F148" s="17">
        <v>2</v>
      </c>
      <c r="G148" s="17">
        <f t="shared" si="5"/>
        <v>34</v>
      </c>
      <c r="H148" s="43"/>
      <c r="I148" s="44"/>
      <c r="J148" s="43"/>
      <c r="K148" s="19">
        <f t="shared" si="7"/>
        <v>0</v>
      </c>
      <c r="L148" s="43"/>
      <c r="M148" s="44"/>
    </row>
    <row r="149" spans="1:13" ht="15.75" hidden="1">
      <c r="A149" s="12"/>
      <c r="B149" s="23" t="s">
        <v>292</v>
      </c>
      <c r="C149" s="23" t="s">
        <v>293</v>
      </c>
      <c r="D149" s="39">
        <v>43020</v>
      </c>
      <c r="E149" s="21" t="s">
        <v>16</v>
      </c>
      <c r="F149" s="16">
        <v>50</v>
      </c>
      <c r="G149" s="17">
        <f t="shared" si="5"/>
        <v>35</v>
      </c>
      <c r="H149" s="43"/>
      <c r="I149" s="44"/>
      <c r="J149" s="43"/>
      <c r="K149" s="19">
        <f t="shared" si="7"/>
        <v>0</v>
      </c>
      <c r="L149" s="43"/>
      <c r="M149" s="44"/>
    </row>
    <row r="150" spans="1:13" ht="15.75" hidden="1">
      <c r="A150" s="12"/>
      <c r="B150" s="23" t="s">
        <v>294</v>
      </c>
      <c r="C150" s="23" t="s">
        <v>295</v>
      </c>
      <c r="D150" s="39">
        <v>43020</v>
      </c>
      <c r="E150" s="21" t="s">
        <v>22</v>
      </c>
      <c r="F150" s="16">
        <v>45</v>
      </c>
      <c r="G150" s="17">
        <f t="shared" si="5"/>
        <v>35</v>
      </c>
      <c r="H150" s="43"/>
      <c r="I150" s="44"/>
      <c r="J150" s="43"/>
      <c r="K150" s="19">
        <f t="shared" si="7"/>
        <v>0</v>
      </c>
      <c r="L150" s="43"/>
      <c r="M150" s="44"/>
    </row>
    <row r="151" spans="1:13" ht="15.75" hidden="1">
      <c r="A151" s="12"/>
      <c r="B151" s="23" t="s">
        <v>296</v>
      </c>
      <c r="C151" s="23" t="s">
        <v>297</v>
      </c>
      <c r="D151" s="39">
        <v>43020</v>
      </c>
      <c r="E151" s="21" t="s">
        <v>47</v>
      </c>
      <c r="F151" s="16">
        <v>1</v>
      </c>
      <c r="G151" s="17">
        <f t="shared" si="5"/>
        <v>35</v>
      </c>
      <c r="H151" s="43"/>
      <c r="I151" s="44"/>
      <c r="J151" s="43"/>
      <c r="K151" s="19">
        <f t="shared" si="7"/>
        <v>0</v>
      </c>
      <c r="L151" s="43"/>
      <c r="M151" s="44"/>
    </row>
    <row r="152" spans="1:13" ht="15.75" hidden="1">
      <c r="A152" s="12"/>
      <c r="B152" s="27" t="s">
        <v>298</v>
      </c>
      <c r="C152" s="27" t="s">
        <v>299</v>
      </c>
      <c r="D152" s="40">
        <v>43013</v>
      </c>
      <c r="E152" s="47" t="s">
        <v>31</v>
      </c>
      <c r="F152" s="17">
        <v>65</v>
      </c>
      <c r="G152" s="17">
        <f t="shared" si="5"/>
        <v>36</v>
      </c>
      <c r="H152" s="43"/>
      <c r="I152" s="44"/>
      <c r="J152" s="43"/>
      <c r="K152" s="19">
        <f t="shared" si="7"/>
        <v>0</v>
      </c>
      <c r="L152" s="43"/>
      <c r="M152" s="44"/>
    </row>
    <row r="153" spans="1:13" ht="15.75" hidden="1">
      <c r="A153" s="12"/>
      <c r="B153" s="27" t="s">
        <v>300</v>
      </c>
      <c r="C153" s="27" t="s">
        <v>300</v>
      </c>
      <c r="D153" s="40">
        <v>43013</v>
      </c>
      <c r="E153" s="47" t="s">
        <v>301</v>
      </c>
      <c r="F153" s="17">
        <v>26</v>
      </c>
      <c r="G153" s="17">
        <f t="shared" si="5"/>
        <v>36</v>
      </c>
      <c r="H153" s="43"/>
      <c r="I153" s="43"/>
      <c r="J153" s="43"/>
      <c r="K153" s="19">
        <f t="shared" si="7"/>
        <v>0</v>
      </c>
      <c r="L153" s="43"/>
      <c r="M153" s="44"/>
    </row>
    <row r="154" spans="1:13" ht="15.75" hidden="1">
      <c r="A154" s="12"/>
      <c r="B154" s="27" t="s">
        <v>302</v>
      </c>
      <c r="C154" s="27" t="s">
        <v>303</v>
      </c>
      <c r="D154" s="40">
        <v>43013</v>
      </c>
      <c r="E154" s="47" t="s">
        <v>119</v>
      </c>
      <c r="F154" s="27"/>
      <c r="G154" s="17">
        <f t="shared" si="5"/>
        <v>36</v>
      </c>
      <c r="H154" s="43"/>
      <c r="I154" s="44"/>
      <c r="J154" s="43"/>
      <c r="K154" s="19">
        <f t="shared" si="7"/>
        <v>0</v>
      </c>
      <c r="L154" s="43"/>
      <c r="M154" s="43"/>
    </row>
    <row r="155" spans="1:13" ht="15.75" hidden="1">
      <c r="A155" s="12"/>
      <c r="B155" s="23" t="s">
        <v>304</v>
      </c>
      <c r="C155" s="23" t="s">
        <v>305</v>
      </c>
      <c r="D155" s="39">
        <v>43006</v>
      </c>
      <c r="E155" s="21" t="s">
        <v>31</v>
      </c>
      <c r="F155" s="16"/>
      <c r="G155" s="17">
        <f t="shared" si="5"/>
        <v>37</v>
      </c>
      <c r="H155" s="43"/>
      <c r="I155" s="44"/>
      <c r="J155" s="43"/>
      <c r="K155" s="19">
        <f t="shared" si="7"/>
        <v>0</v>
      </c>
      <c r="L155" s="43"/>
      <c r="M155" s="44"/>
    </row>
    <row r="156" spans="1:13" ht="15.75" hidden="1">
      <c r="A156" s="12"/>
      <c r="B156" s="23" t="s">
        <v>306</v>
      </c>
      <c r="C156" s="23" t="s">
        <v>307</v>
      </c>
      <c r="D156" s="39">
        <v>43006</v>
      </c>
      <c r="E156" s="21" t="s">
        <v>19</v>
      </c>
      <c r="F156" s="16"/>
      <c r="G156" s="17">
        <f t="shared" si="5"/>
        <v>37</v>
      </c>
      <c r="H156" s="49"/>
      <c r="I156" s="44"/>
      <c r="J156" s="49"/>
      <c r="K156" s="19">
        <f t="shared" si="7"/>
        <v>0</v>
      </c>
      <c r="L156" s="43"/>
      <c r="M156" s="44"/>
    </row>
    <row r="157" spans="1:13" ht="15.75" hidden="1">
      <c r="A157" s="12"/>
      <c r="B157" s="23" t="s">
        <v>308</v>
      </c>
      <c r="C157" s="23" t="s">
        <v>309</v>
      </c>
      <c r="D157" s="39">
        <v>43006</v>
      </c>
      <c r="E157" s="21" t="s">
        <v>96</v>
      </c>
      <c r="F157" s="16">
        <v>16</v>
      </c>
      <c r="G157" s="17">
        <f t="shared" si="5"/>
        <v>37</v>
      </c>
      <c r="H157" s="50"/>
      <c r="I157" s="44"/>
      <c r="J157" s="50"/>
      <c r="K157" s="19">
        <f>IF(J157&lt;&gt;0,-(J157-#REF!)/J157,"")</f>
        <v>0</v>
      </c>
      <c r="L157" s="43"/>
      <c r="M157" s="44"/>
    </row>
    <row r="158" spans="1:13" ht="15.75" hidden="1">
      <c r="A158" s="12"/>
      <c r="B158" s="23" t="s">
        <v>310</v>
      </c>
      <c r="C158" s="23" t="s">
        <v>311</v>
      </c>
      <c r="D158" s="39">
        <v>43006</v>
      </c>
      <c r="E158" s="21" t="s">
        <v>28</v>
      </c>
      <c r="F158" s="16"/>
      <c r="G158" s="17">
        <f t="shared" si="5"/>
        <v>37</v>
      </c>
      <c r="H158" s="43"/>
      <c r="I158" s="44"/>
      <c r="J158" s="43"/>
      <c r="K158" s="19">
        <f aca="true" t="shared" si="8" ref="K158:K168">IF(J158&lt;&gt;0,-(J158-H158)/J158,"")</f>
        <v>0</v>
      </c>
      <c r="L158" s="43"/>
      <c r="M158" s="44"/>
    </row>
    <row r="159" spans="1:13" ht="15.75" hidden="1">
      <c r="A159" s="12"/>
      <c r="B159" s="23" t="s">
        <v>312</v>
      </c>
      <c r="C159" s="23" t="s">
        <v>312</v>
      </c>
      <c r="D159" s="39">
        <v>43006</v>
      </c>
      <c r="E159" s="21" t="s">
        <v>28</v>
      </c>
      <c r="F159" s="16"/>
      <c r="G159" s="17">
        <f t="shared" si="5"/>
        <v>37</v>
      </c>
      <c r="H159" s="43"/>
      <c r="I159" s="44"/>
      <c r="J159" s="43"/>
      <c r="K159" s="19">
        <f t="shared" si="8"/>
        <v>0</v>
      </c>
      <c r="L159" s="43"/>
      <c r="M159" s="44"/>
    </row>
    <row r="160" spans="1:13" ht="15.75" hidden="1">
      <c r="A160" s="12"/>
      <c r="B160" s="23" t="s">
        <v>313</v>
      </c>
      <c r="C160" s="23" t="s">
        <v>314</v>
      </c>
      <c r="D160" s="39">
        <v>42999</v>
      </c>
      <c r="E160" s="21" t="s">
        <v>31</v>
      </c>
      <c r="F160" s="16">
        <v>60</v>
      </c>
      <c r="G160" s="17">
        <f t="shared" si="5"/>
        <v>38</v>
      </c>
      <c r="H160" s="43"/>
      <c r="I160" s="44"/>
      <c r="J160" s="43"/>
      <c r="K160" s="19">
        <f t="shared" si="8"/>
        <v>0</v>
      </c>
      <c r="L160" s="43"/>
      <c r="M160" s="44"/>
    </row>
    <row r="161" spans="1:14" ht="15.75" hidden="1">
      <c r="A161" s="12"/>
      <c r="B161" s="23" t="s">
        <v>315</v>
      </c>
      <c r="C161" s="23" t="s">
        <v>315</v>
      </c>
      <c r="D161" s="39">
        <v>42999</v>
      </c>
      <c r="E161" s="21" t="s">
        <v>106</v>
      </c>
      <c r="F161" s="16"/>
      <c r="G161" s="17">
        <f t="shared" si="5"/>
        <v>38</v>
      </c>
      <c r="H161" s="43"/>
      <c r="I161" s="44"/>
      <c r="J161" s="43"/>
      <c r="K161" s="19">
        <f t="shared" si="8"/>
        <v>0</v>
      </c>
      <c r="L161" s="43"/>
      <c r="M161" s="44"/>
      <c r="N161" s="24"/>
    </row>
    <row r="162" spans="1:14" ht="15.75" hidden="1">
      <c r="A162" s="12"/>
      <c r="B162" s="23" t="s">
        <v>316</v>
      </c>
      <c r="C162" s="23" t="s">
        <v>317</v>
      </c>
      <c r="D162" s="39">
        <v>42999</v>
      </c>
      <c r="E162" s="21" t="s">
        <v>19</v>
      </c>
      <c r="F162" s="16"/>
      <c r="G162" s="17">
        <f t="shared" si="5"/>
        <v>38</v>
      </c>
      <c r="H162" s="43"/>
      <c r="I162" s="44"/>
      <c r="J162" s="43"/>
      <c r="K162" s="19">
        <f t="shared" si="8"/>
        <v>0</v>
      </c>
      <c r="L162" s="43"/>
      <c r="M162" s="44"/>
      <c r="N162" s="24"/>
    </row>
    <row r="163" spans="1:14" ht="15.75" hidden="1">
      <c r="A163" s="12"/>
      <c r="B163" s="23" t="s">
        <v>318</v>
      </c>
      <c r="C163" s="50" t="s">
        <v>319</v>
      </c>
      <c r="D163" s="39">
        <v>42999</v>
      </c>
      <c r="E163" s="21" t="s">
        <v>16</v>
      </c>
      <c r="F163" s="16">
        <v>26</v>
      </c>
      <c r="G163" s="17">
        <f t="shared" si="5"/>
        <v>38</v>
      </c>
      <c r="H163" s="43"/>
      <c r="I163" s="44"/>
      <c r="J163" s="43"/>
      <c r="K163" s="19">
        <f t="shared" si="8"/>
        <v>0</v>
      </c>
      <c r="L163" s="43"/>
      <c r="M163" s="44"/>
      <c r="N163" s="24"/>
    </row>
    <row r="164" spans="1:14" ht="15.75" hidden="1">
      <c r="A164" s="12"/>
      <c r="B164" s="51" t="s">
        <v>320</v>
      </c>
      <c r="C164" s="51" t="s">
        <v>320</v>
      </c>
      <c r="D164" s="39">
        <v>42999</v>
      </c>
      <c r="E164" s="21" t="s">
        <v>321</v>
      </c>
      <c r="F164" s="16">
        <v>4</v>
      </c>
      <c r="G164" s="17">
        <f t="shared" si="5"/>
        <v>38</v>
      </c>
      <c r="H164" s="43"/>
      <c r="I164" s="44"/>
      <c r="J164" s="43"/>
      <c r="K164" s="19">
        <f t="shared" si="8"/>
        <v>0</v>
      </c>
      <c r="L164" s="49"/>
      <c r="M164" s="44"/>
      <c r="N164" s="24"/>
    </row>
    <row r="165" spans="1:14" ht="15.75" hidden="1">
      <c r="A165" s="12"/>
      <c r="B165" s="23" t="s">
        <v>322</v>
      </c>
      <c r="C165" s="23" t="s">
        <v>323</v>
      </c>
      <c r="D165" s="39">
        <v>42999</v>
      </c>
      <c r="E165" s="21" t="s">
        <v>39</v>
      </c>
      <c r="F165" s="16">
        <v>7</v>
      </c>
      <c r="G165" s="17">
        <f t="shared" si="5"/>
        <v>38</v>
      </c>
      <c r="H165" s="43"/>
      <c r="I165" s="44"/>
      <c r="J165" s="43"/>
      <c r="K165" s="19">
        <f t="shared" si="8"/>
        <v>0</v>
      </c>
      <c r="L165" s="43"/>
      <c r="M165" s="44"/>
      <c r="N165" s="24"/>
    </row>
    <row r="166" spans="1:14" ht="15.75" hidden="1">
      <c r="A166" s="12"/>
      <c r="B166" s="23" t="s">
        <v>324</v>
      </c>
      <c r="C166" s="23" t="s">
        <v>325</v>
      </c>
      <c r="D166" s="39">
        <v>42999</v>
      </c>
      <c r="E166" s="21" t="s">
        <v>28</v>
      </c>
      <c r="F166" s="16"/>
      <c r="G166" s="17">
        <f t="shared" si="5"/>
        <v>38</v>
      </c>
      <c r="H166" s="43"/>
      <c r="I166" s="44"/>
      <c r="J166" s="43"/>
      <c r="K166" s="19">
        <f t="shared" si="8"/>
        <v>0</v>
      </c>
      <c r="L166" s="43"/>
      <c r="M166" s="44"/>
      <c r="N166" s="24"/>
    </row>
    <row r="167" spans="1:13" ht="15.75" hidden="1">
      <c r="A167" s="12"/>
      <c r="B167" s="23" t="s">
        <v>326</v>
      </c>
      <c r="C167" s="23" t="s">
        <v>326</v>
      </c>
      <c r="D167" s="39">
        <v>42992</v>
      </c>
      <c r="E167" s="21" t="s">
        <v>327</v>
      </c>
      <c r="F167" s="16"/>
      <c r="G167" s="17">
        <f t="shared" si="5"/>
        <v>39</v>
      </c>
      <c r="H167" s="43"/>
      <c r="I167" s="44"/>
      <c r="J167" s="43"/>
      <c r="K167" s="19">
        <f t="shared" si="8"/>
        <v>0</v>
      </c>
      <c r="L167" s="52"/>
      <c r="M167" s="52"/>
    </row>
    <row r="168" spans="1:13" ht="15.75" hidden="1">
      <c r="A168" s="12"/>
      <c r="B168" s="23" t="s">
        <v>328</v>
      </c>
      <c r="C168" s="23" t="s">
        <v>329</v>
      </c>
      <c r="D168" s="39">
        <v>42992</v>
      </c>
      <c r="E168" s="21" t="s">
        <v>47</v>
      </c>
      <c r="F168" s="16">
        <v>1</v>
      </c>
      <c r="G168" s="17">
        <f t="shared" si="5"/>
        <v>39</v>
      </c>
      <c r="H168" s="43"/>
      <c r="I168" s="44"/>
      <c r="J168" s="43"/>
      <c r="K168" s="19">
        <f t="shared" si="8"/>
        <v>0</v>
      </c>
      <c r="L168" s="43"/>
      <c r="M168" s="43"/>
    </row>
    <row r="169" spans="1:13" ht="15.75" hidden="1">
      <c r="A169" s="12"/>
      <c r="B169" s="23" t="s">
        <v>330</v>
      </c>
      <c r="C169" s="23" t="s">
        <v>331</v>
      </c>
      <c r="D169" s="39">
        <v>42992</v>
      </c>
      <c r="E169" s="21" t="s">
        <v>22</v>
      </c>
      <c r="F169" s="16">
        <v>40</v>
      </c>
      <c r="G169" s="17">
        <f t="shared" si="5"/>
        <v>39</v>
      </c>
      <c r="I169" s="44"/>
      <c r="K169" s="19">
        <f>IF(J169&lt;&gt;0,-(J169-I168)/J169,"")</f>
        <v>0</v>
      </c>
      <c r="L169" s="43"/>
      <c r="M169" s="44"/>
    </row>
    <row r="170" spans="1:13" ht="15.75" hidden="1">
      <c r="A170" s="12"/>
      <c r="B170" s="27" t="s">
        <v>332</v>
      </c>
      <c r="C170" s="27" t="s">
        <v>333</v>
      </c>
      <c r="D170" s="40">
        <v>42992</v>
      </c>
      <c r="E170" s="47" t="s">
        <v>39</v>
      </c>
      <c r="F170" s="17">
        <v>17</v>
      </c>
      <c r="G170" s="17">
        <f t="shared" si="5"/>
        <v>39</v>
      </c>
      <c r="H170" s="43"/>
      <c r="I170" s="44"/>
      <c r="J170" s="43"/>
      <c r="K170" s="19">
        <f aca="true" t="shared" si="9" ref="K170:K218">IF(J170&lt;&gt;0,-(J170-H170)/J170,"")</f>
        <v>0</v>
      </c>
      <c r="M170" s="44"/>
    </row>
    <row r="171" spans="1:13" ht="15.75" hidden="1">
      <c r="A171" s="12"/>
      <c r="B171" s="23" t="s">
        <v>334</v>
      </c>
      <c r="C171" s="23" t="s">
        <v>335</v>
      </c>
      <c r="D171" s="39">
        <v>42992</v>
      </c>
      <c r="E171" s="21" t="s">
        <v>39</v>
      </c>
      <c r="F171" s="16">
        <v>3</v>
      </c>
      <c r="G171" s="17">
        <f t="shared" si="5"/>
        <v>39</v>
      </c>
      <c r="H171" s="43"/>
      <c r="I171" s="44"/>
      <c r="J171" s="43"/>
      <c r="K171" s="19">
        <f t="shared" si="9"/>
        <v>0</v>
      </c>
      <c r="L171" s="43"/>
      <c r="M171" s="44"/>
    </row>
    <row r="172" spans="1:13" ht="15.75" hidden="1">
      <c r="A172" s="12"/>
      <c r="B172" s="27" t="s">
        <v>336</v>
      </c>
      <c r="C172" s="27" t="s">
        <v>337</v>
      </c>
      <c r="D172" s="40">
        <v>42985</v>
      </c>
      <c r="E172" s="47" t="s">
        <v>22</v>
      </c>
      <c r="F172" s="17">
        <v>40</v>
      </c>
      <c r="G172" s="17">
        <f t="shared" si="5"/>
        <v>40</v>
      </c>
      <c r="H172" s="43"/>
      <c r="I172" s="44"/>
      <c r="J172" s="43"/>
      <c r="K172" s="19">
        <f t="shared" si="9"/>
        <v>0</v>
      </c>
      <c r="L172" s="43"/>
      <c r="M172" s="44"/>
    </row>
    <row r="173" spans="1:13" ht="15.75" hidden="1">
      <c r="A173" s="12"/>
      <c r="B173" s="27" t="s">
        <v>338</v>
      </c>
      <c r="C173" s="27" t="s">
        <v>339</v>
      </c>
      <c r="D173" s="40">
        <v>42985</v>
      </c>
      <c r="E173" s="47" t="s">
        <v>31</v>
      </c>
      <c r="F173" s="17">
        <v>53</v>
      </c>
      <c r="G173" s="17">
        <f t="shared" si="5"/>
        <v>40</v>
      </c>
      <c r="H173" s="43"/>
      <c r="I173" s="44"/>
      <c r="J173" s="43"/>
      <c r="K173" s="19">
        <f t="shared" si="9"/>
        <v>0</v>
      </c>
      <c r="L173" s="43"/>
      <c r="M173" s="44"/>
    </row>
    <row r="174" spans="1:13" ht="15.75" hidden="1">
      <c r="A174" s="12"/>
      <c r="B174" s="27" t="s">
        <v>340</v>
      </c>
      <c r="C174" s="27" t="s">
        <v>341</v>
      </c>
      <c r="D174" s="40">
        <v>42985</v>
      </c>
      <c r="E174" s="47" t="s">
        <v>47</v>
      </c>
      <c r="F174" s="17">
        <v>1</v>
      </c>
      <c r="G174" s="17">
        <f t="shared" si="5"/>
        <v>40</v>
      </c>
      <c r="H174" s="43"/>
      <c r="I174" s="44"/>
      <c r="J174" s="43"/>
      <c r="K174" s="19">
        <f t="shared" si="9"/>
        <v>0</v>
      </c>
      <c r="L174" s="43"/>
      <c r="M174" s="44"/>
    </row>
    <row r="175" spans="1:13" ht="15.75" hidden="1">
      <c r="A175" s="12"/>
      <c r="B175" s="27" t="s">
        <v>342</v>
      </c>
      <c r="C175" s="27" t="s">
        <v>343</v>
      </c>
      <c r="D175" s="40">
        <v>42985</v>
      </c>
      <c r="E175" s="47" t="s">
        <v>16</v>
      </c>
      <c r="F175" s="17">
        <v>33</v>
      </c>
      <c r="G175" s="17">
        <f t="shared" si="5"/>
        <v>40</v>
      </c>
      <c r="H175" s="43"/>
      <c r="I175" s="44"/>
      <c r="J175" s="43"/>
      <c r="K175" s="19">
        <f t="shared" si="9"/>
        <v>0</v>
      </c>
      <c r="L175" s="43"/>
      <c r="M175" s="44"/>
    </row>
    <row r="176" spans="1:13" ht="15.75" hidden="1">
      <c r="A176" s="12"/>
      <c r="B176" s="27" t="s">
        <v>344</v>
      </c>
      <c r="C176" s="27" t="s">
        <v>345</v>
      </c>
      <c r="D176" s="40">
        <v>42985</v>
      </c>
      <c r="E176" s="21" t="s">
        <v>28</v>
      </c>
      <c r="F176" s="27"/>
      <c r="G176" s="17">
        <f t="shared" si="5"/>
        <v>40</v>
      </c>
      <c r="H176" s="43"/>
      <c r="I176" s="44"/>
      <c r="J176" s="43"/>
      <c r="K176" s="19">
        <f t="shared" si="9"/>
        <v>0</v>
      </c>
      <c r="L176" s="43"/>
      <c r="M176" s="44"/>
    </row>
    <row r="177" spans="1:13" ht="15.75" hidden="1">
      <c r="A177" s="12"/>
      <c r="B177" s="27" t="s">
        <v>346</v>
      </c>
      <c r="C177" s="27" t="s">
        <v>347</v>
      </c>
      <c r="D177" s="40">
        <v>42978</v>
      </c>
      <c r="E177" s="27" t="s">
        <v>16</v>
      </c>
      <c r="F177" s="17">
        <v>52</v>
      </c>
      <c r="G177" s="17">
        <f t="shared" si="5"/>
        <v>41</v>
      </c>
      <c r="H177" s="43"/>
      <c r="I177" s="44"/>
      <c r="J177" s="43"/>
      <c r="K177" s="19">
        <f t="shared" si="9"/>
        <v>0</v>
      </c>
      <c r="L177" s="43"/>
      <c r="M177" s="44"/>
    </row>
    <row r="178" spans="1:13" ht="15.75" hidden="1">
      <c r="A178" s="12"/>
      <c r="B178" s="27" t="s">
        <v>348</v>
      </c>
      <c r="C178" s="27" t="s">
        <v>348</v>
      </c>
      <c r="D178" s="40">
        <v>42978</v>
      </c>
      <c r="E178" s="47" t="s">
        <v>19</v>
      </c>
      <c r="F178" s="27"/>
      <c r="G178" s="17">
        <f t="shared" si="5"/>
        <v>41</v>
      </c>
      <c r="H178" s="43"/>
      <c r="I178" s="44"/>
      <c r="J178" s="43"/>
      <c r="K178" s="19">
        <f t="shared" si="9"/>
        <v>0</v>
      </c>
      <c r="L178" s="43"/>
      <c r="M178" s="44"/>
    </row>
    <row r="179" spans="1:13" ht="15.75" hidden="1">
      <c r="A179" s="12"/>
      <c r="B179" s="27" t="s">
        <v>349</v>
      </c>
      <c r="C179" s="27" t="s">
        <v>350</v>
      </c>
      <c r="D179" s="40">
        <v>42971</v>
      </c>
      <c r="E179" s="27" t="s">
        <v>22</v>
      </c>
      <c r="F179" s="17">
        <v>46</v>
      </c>
      <c r="G179" s="17">
        <f t="shared" si="5"/>
        <v>42</v>
      </c>
      <c r="H179" s="43"/>
      <c r="I179" s="44"/>
      <c r="J179" s="43"/>
      <c r="K179" s="19">
        <f t="shared" si="9"/>
        <v>0</v>
      </c>
      <c r="L179" s="43"/>
      <c r="M179" s="52"/>
    </row>
    <row r="180" spans="1:13" ht="15.75" hidden="1">
      <c r="A180" s="12"/>
      <c r="B180" s="27" t="s">
        <v>351</v>
      </c>
      <c r="C180" s="27" t="s">
        <v>352</v>
      </c>
      <c r="D180" s="40">
        <v>42971</v>
      </c>
      <c r="E180" s="27" t="s">
        <v>31</v>
      </c>
      <c r="F180" s="17">
        <v>31</v>
      </c>
      <c r="G180" s="17">
        <f t="shared" si="5"/>
        <v>42</v>
      </c>
      <c r="H180" s="43"/>
      <c r="I180" s="44"/>
      <c r="J180" s="43"/>
      <c r="K180" s="19">
        <f t="shared" si="9"/>
        <v>0</v>
      </c>
      <c r="L180" s="43"/>
      <c r="M180" s="43"/>
    </row>
    <row r="181" spans="1:13" ht="15.75" hidden="1">
      <c r="A181" s="12"/>
      <c r="B181" s="27" t="s">
        <v>353</v>
      </c>
      <c r="C181" s="27" t="s">
        <v>354</v>
      </c>
      <c r="D181" s="40">
        <v>42971</v>
      </c>
      <c r="E181" s="27" t="s">
        <v>28</v>
      </c>
      <c r="F181" s="17"/>
      <c r="G181" s="17">
        <f t="shared" si="5"/>
        <v>42</v>
      </c>
      <c r="H181" s="43"/>
      <c r="I181" s="44"/>
      <c r="J181" s="43"/>
      <c r="K181" s="19">
        <f t="shared" si="9"/>
        <v>0</v>
      </c>
      <c r="L181" s="50"/>
      <c r="M181" s="44"/>
    </row>
    <row r="182" spans="1:13" ht="15.75" hidden="1">
      <c r="A182" s="12"/>
      <c r="B182" s="27" t="s">
        <v>355</v>
      </c>
      <c r="C182" s="27" t="s">
        <v>356</v>
      </c>
      <c r="D182" s="40">
        <v>42971</v>
      </c>
      <c r="E182" s="27" t="s">
        <v>28</v>
      </c>
      <c r="F182" s="27"/>
      <c r="G182" s="17">
        <f t="shared" si="5"/>
        <v>42</v>
      </c>
      <c r="H182" s="43"/>
      <c r="I182" s="44"/>
      <c r="J182" s="43"/>
      <c r="K182" s="19">
        <f t="shared" si="9"/>
        <v>0</v>
      </c>
      <c r="L182" s="43"/>
      <c r="M182" s="44"/>
    </row>
    <row r="183" spans="1:13" ht="15.75" hidden="1">
      <c r="A183" s="12"/>
      <c r="B183" s="27" t="s">
        <v>357</v>
      </c>
      <c r="C183" s="27" t="s">
        <v>358</v>
      </c>
      <c r="D183" s="40">
        <v>42964</v>
      </c>
      <c r="E183" s="27" t="s">
        <v>22</v>
      </c>
      <c r="F183" s="17">
        <v>16</v>
      </c>
      <c r="G183" s="17">
        <f t="shared" si="5"/>
        <v>43</v>
      </c>
      <c r="H183" s="43"/>
      <c r="I183" s="44"/>
      <c r="J183" s="43"/>
      <c r="K183" s="19">
        <f t="shared" si="9"/>
        <v>0</v>
      </c>
      <c r="L183" s="43"/>
      <c r="M183" s="44"/>
    </row>
    <row r="184" spans="1:13" ht="15.75" hidden="1">
      <c r="A184" s="12"/>
      <c r="B184" s="27" t="s">
        <v>359</v>
      </c>
      <c r="C184" s="27" t="s">
        <v>359</v>
      </c>
      <c r="D184" s="40">
        <v>42962</v>
      </c>
      <c r="E184" s="27" t="s">
        <v>31</v>
      </c>
      <c r="F184" s="17">
        <v>78</v>
      </c>
      <c r="G184" s="17">
        <f t="shared" si="5"/>
        <v>43</v>
      </c>
      <c r="H184" s="43"/>
      <c r="I184" s="44"/>
      <c r="J184" s="43"/>
      <c r="K184" s="19">
        <f t="shared" si="9"/>
        <v>0</v>
      </c>
      <c r="L184" s="43"/>
      <c r="M184" s="44"/>
    </row>
    <row r="185" spans="1:13" ht="15.75" hidden="1">
      <c r="A185" s="12"/>
      <c r="B185" s="27" t="s">
        <v>360</v>
      </c>
      <c r="C185" s="27" t="s">
        <v>361</v>
      </c>
      <c r="D185" s="40">
        <v>42964</v>
      </c>
      <c r="E185" s="27" t="s">
        <v>31</v>
      </c>
      <c r="F185" s="17">
        <v>45</v>
      </c>
      <c r="G185" s="17">
        <f t="shared" si="5"/>
        <v>43</v>
      </c>
      <c r="H185" s="43"/>
      <c r="I185" s="44"/>
      <c r="J185" s="43"/>
      <c r="K185" s="19">
        <f t="shared" si="9"/>
        <v>0</v>
      </c>
      <c r="L185" s="43"/>
      <c r="M185" s="44"/>
    </row>
    <row r="186" spans="1:13" ht="15.75" hidden="1">
      <c r="A186" s="12"/>
      <c r="B186" s="27" t="s">
        <v>362</v>
      </c>
      <c r="C186" s="27" t="s">
        <v>363</v>
      </c>
      <c r="D186" s="40">
        <v>42964</v>
      </c>
      <c r="E186" s="27" t="s">
        <v>39</v>
      </c>
      <c r="F186" s="17">
        <v>1</v>
      </c>
      <c r="G186" s="17">
        <f t="shared" si="5"/>
        <v>43</v>
      </c>
      <c r="H186" s="43"/>
      <c r="I186" s="44"/>
      <c r="J186" s="43"/>
      <c r="K186" s="19">
        <f t="shared" si="9"/>
        <v>0</v>
      </c>
      <c r="L186" s="43"/>
      <c r="M186" s="44"/>
    </row>
    <row r="187" spans="1:13" ht="15.75" hidden="1">
      <c r="A187" s="12"/>
      <c r="B187" s="27" t="s">
        <v>364</v>
      </c>
      <c r="C187" s="27" t="s">
        <v>364</v>
      </c>
      <c r="D187" s="40">
        <v>42964</v>
      </c>
      <c r="E187" s="27" t="s">
        <v>123</v>
      </c>
      <c r="F187" s="27"/>
      <c r="G187" s="17">
        <f t="shared" si="5"/>
        <v>43</v>
      </c>
      <c r="H187" s="43"/>
      <c r="I187" s="44"/>
      <c r="J187" s="43"/>
      <c r="K187" s="19">
        <f t="shared" si="9"/>
        <v>0</v>
      </c>
      <c r="L187" s="43"/>
      <c r="M187" s="44"/>
    </row>
    <row r="188" spans="1:13" ht="15.75" hidden="1">
      <c r="A188" s="12"/>
      <c r="B188" s="27" t="s">
        <v>365</v>
      </c>
      <c r="C188" s="27" t="s">
        <v>365</v>
      </c>
      <c r="D188" s="40">
        <v>42964</v>
      </c>
      <c r="E188" s="21" t="s">
        <v>106</v>
      </c>
      <c r="F188" s="27"/>
      <c r="G188" s="17">
        <f t="shared" si="5"/>
        <v>43</v>
      </c>
      <c r="H188" s="43"/>
      <c r="I188" s="44"/>
      <c r="J188" s="43"/>
      <c r="K188" s="19">
        <f t="shared" si="9"/>
        <v>0</v>
      </c>
      <c r="L188" s="43"/>
      <c r="M188" s="44"/>
    </row>
    <row r="189" spans="1:13" ht="15.75" hidden="1">
      <c r="A189" s="12"/>
      <c r="B189" s="27" t="s">
        <v>366</v>
      </c>
      <c r="C189" s="27" t="s">
        <v>367</v>
      </c>
      <c r="D189" s="40">
        <v>42964</v>
      </c>
      <c r="E189" s="27" t="s">
        <v>28</v>
      </c>
      <c r="F189" s="27"/>
      <c r="G189" s="17">
        <f t="shared" si="5"/>
        <v>43</v>
      </c>
      <c r="H189" s="43"/>
      <c r="I189" s="44"/>
      <c r="J189" s="43"/>
      <c r="K189" s="19">
        <f t="shared" si="9"/>
        <v>0</v>
      </c>
      <c r="L189" s="43"/>
      <c r="M189" s="44"/>
    </row>
    <row r="190" spans="1:13" ht="15.75" hidden="1">
      <c r="A190" s="12"/>
      <c r="B190" s="27" t="s">
        <v>368</v>
      </c>
      <c r="C190" s="27" t="s">
        <v>369</v>
      </c>
      <c r="D190" s="40">
        <v>42957</v>
      </c>
      <c r="E190" s="27" t="s">
        <v>31</v>
      </c>
      <c r="F190" s="17">
        <v>75</v>
      </c>
      <c r="G190" s="17">
        <f t="shared" si="5"/>
        <v>44</v>
      </c>
      <c r="H190" s="43"/>
      <c r="I190" s="44"/>
      <c r="J190" s="43"/>
      <c r="K190" s="19">
        <f t="shared" si="9"/>
        <v>0</v>
      </c>
      <c r="L190" s="43"/>
      <c r="M190" s="44"/>
    </row>
    <row r="191" spans="1:13" ht="15.75" hidden="1">
      <c r="A191" s="12"/>
      <c r="B191" s="27" t="s">
        <v>370</v>
      </c>
      <c r="C191" s="27" t="s">
        <v>371</v>
      </c>
      <c r="D191" s="40">
        <v>42957</v>
      </c>
      <c r="E191" s="27" t="s">
        <v>47</v>
      </c>
      <c r="F191" s="17">
        <v>1</v>
      </c>
      <c r="G191" s="17">
        <f t="shared" si="5"/>
        <v>44</v>
      </c>
      <c r="H191" s="43"/>
      <c r="I191" s="44"/>
      <c r="J191" s="43"/>
      <c r="K191" s="19">
        <f t="shared" si="9"/>
        <v>0</v>
      </c>
      <c r="L191" s="43"/>
      <c r="M191" s="44"/>
    </row>
    <row r="192" spans="1:13" ht="15.75" hidden="1">
      <c r="A192" s="12"/>
      <c r="B192" s="27" t="s">
        <v>372</v>
      </c>
      <c r="C192" s="27" t="s">
        <v>373</v>
      </c>
      <c r="D192" s="40">
        <v>42957</v>
      </c>
      <c r="E192" s="27" t="s">
        <v>31</v>
      </c>
      <c r="F192" s="17">
        <v>46</v>
      </c>
      <c r="G192" s="17">
        <f t="shared" si="5"/>
        <v>44</v>
      </c>
      <c r="H192" s="43"/>
      <c r="I192" s="44"/>
      <c r="J192" s="43"/>
      <c r="K192" s="19">
        <f t="shared" si="9"/>
        <v>0</v>
      </c>
      <c r="L192" s="43"/>
      <c r="M192" s="43"/>
    </row>
    <row r="193" spans="1:13" ht="15.75" hidden="1">
      <c r="A193" s="12"/>
      <c r="B193" s="27" t="s">
        <v>374</v>
      </c>
      <c r="C193" s="27" t="s">
        <v>375</v>
      </c>
      <c r="D193" s="40">
        <v>42957</v>
      </c>
      <c r="E193" s="47" t="s">
        <v>28</v>
      </c>
      <c r="F193" s="27"/>
      <c r="G193" s="17">
        <f t="shared" si="5"/>
        <v>44</v>
      </c>
      <c r="H193" s="43"/>
      <c r="I193" s="44"/>
      <c r="J193" s="43"/>
      <c r="K193" s="19">
        <f t="shared" si="9"/>
        <v>0</v>
      </c>
      <c r="L193" s="43"/>
      <c r="M193" s="44"/>
    </row>
    <row r="194" spans="1:13" ht="15.75" hidden="1">
      <c r="A194" s="12"/>
      <c r="B194" s="27" t="s">
        <v>376</v>
      </c>
      <c r="C194" s="27" t="s">
        <v>377</v>
      </c>
      <c r="D194" s="40">
        <v>42950</v>
      </c>
      <c r="E194" s="27" t="s">
        <v>19</v>
      </c>
      <c r="F194" s="17"/>
      <c r="G194" s="17">
        <f t="shared" si="5"/>
        <v>45</v>
      </c>
      <c r="H194" s="43"/>
      <c r="I194" s="44"/>
      <c r="J194" s="43"/>
      <c r="K194" s="19">
        <f t="shared" si="9"/>
        <v>0</v>
      </c>
      <c r="L194" s="43"/>
      <c r="M194" s="43"/>
    </row>
    <row r="195" spans="1:13" ht="15.75" hidden="1">
      <c r="A195" s="12"/>
      <c r="B195" s="27" t="s">
        <v>378</v>
      </c>
      <c r="C195" s="27" t="s">
        <v>379</v>
      </c>
      <c r="D195" s="40">
        <v>42950</v>
      </c>
      <c r="E195" s="27" t="s">
        <v>31</v>
      </c>
      <c r="F195" s="17">
        <v>65</v>
      </c>
      <c r="G195" s="17">
        <f t="shared" si="5"/>
        <v>45</v>
      </c>
      <c r="H195" s="43"/>
      <c r="I195" s="44"/>
      <c r="J195" s="43"/>
      <c r="K195" s="19">
        <f t="shared" si="9"/>
        <v>0</v>
      </c>
      <c r="L195" s="43"/>
      <c r="M195" s="43"/>
    </row>
    <row r="196" spans="1:13" ht="15.75" hidden="1">
      <c r="A196" s="12"/>
      <c r="B196" s="27" t="s">
        <v>380</v>
      </c>
      <c r="C196" s="27" t="s">
        <v>381</v>
      </c>
      <c r="D196" s="40">
        <v>42950</v>
      </c>
      <c r="E196" s="27" t="s">
        <v>119</v>
      </c>
      <c r="F196" s="27"/>
      <c r="G196" s="17">
        <f t="shared" si="5"/>
        <v>45</v>
      </c>
      <c r="H196" s="43"/>
      <c r="I196" s="44"/>
      <c r="J196" s="43"/>
      <c r="K196" s="19">
        <f t="shared" si="9"/>
        <v>0</v>
      </c>
      <c r="L196" s="43"/>
      <c r="M196" s="43"/>
    </row>
    <row r="197" spans="1:13" ht="15.75" hidden="1">
      <c r="A197" s="12"/>
      <c r="B197" s="23" t="s">
        <v>382</v>
      </c>
      <c r="C197" s="23" t="s">
        <v>383</v>
      </c>
      <c r="D197" s="39">
        <v>42943</v>
      </c>
      <c r="E197" s="21" t="s">
        <v>47</v>
      </c>
      <c r="F197" s="16">
        <v>1</v>
      </c>
      <c r="G197" s="17">
        <f t="shared" si="5"/>
        <v>46</v>
      </c>
      <c r="H197" s="43"/>
      <c r="I197" s="44"/>
      <c r="J197" s="43"/>
      <c r="K197" s="19">
        <f t="shared" si="9"/>
        <v>0</v>
      </c>
      <c r="L197" s="43"/>
      <c r="M197" s="44"/>
    </row>
    <row r="198" spans="1:13" ht="15.75" hidden="1">
      <c r="A198" s="12"/>
      <c r="B198" s="23" t="s">
        <v>384</v>
      </c>
      <c r="C198" s="23" t="s">
        <v>385</v>
      </c>
      <c r="D198" s="39">
        <v>42943</v>
      </c>
      <c r="E198" s="21" t="s">
        <v>22</v>
      </c>
      <c r="F198" s="16">
        <v>40</v>
      </c>
      <c r="G198" s="17">
        <f t="shared" si="5"/>
        <v>46</v>
      </c>
      <c r="H198" s="43"/>
      <c r="I198" s="44"/>
      <c r="J198" s="43"/>
      <c r="K198" s="19">
        <f t="shared" si="9"/>
        <v>0</v>
      </c>
      <c r="L198" s="43"/>
      <c r="M198" s="44"/>
    </row>
    <row r="199" spans="1:13" ht="15.75" hidden="1">
      <c r="A199" s="12"/>
      <c r="B199" s="53" t="s">
        <v>386</v>
      </c>
      <c r="C199" s="53" t="s">
        <v>387</v>
      </c>
      <c r="D199" s="39">
        <v>42943</v>
      </c>
      <c r="E199" s="21" t="s">
        <v>96</v>
      </c>
      <c r="F199" s="16">
        <v>13</v>
      </c>
      <c r="G199" s="17">
        <f t="shared" si="5"/>
        <v>46</v>
      </c>
      <c r="H199" s="43"/>
      <c r="I199" s="44"/>
      <c r="J199" s="43"/>
      <c r="K199" s="19">
        <f t="shared" si="9"/>
        <v>0</v>
      </c>
      <c r="L199" s="43"/>
      <c r="M199" s="43"/>
    </row>
    <row r="200" spans="1:13" ht="15.75" hidden="1">
      <c r="A200" s="12"/>
      <c r="B200" s="23" t="s">
        <v>388</v>
      </c>
      <c r="C200" s="23" t="s">
        <v>389</v>
      </c>
      <c r="D200" s="39">
        <v>42936</v>
      </c>
      <c r="E200" s="21" t="s">
        <v>47</v>
      </c>
      <c r="F200" s="16">
        <v>1</v>
      </c>
      <c r="G200" s="17">
        <f t="shared" si="5"/>
        <v>47</v>
      </c>
      <c r="H200" s="43"/>
      <c r="I200" s="44"/>
      <c r="J200" s="43"/>
      <c r="K200" s="19">
        <f t="shared" si="9"/>
        <v>0</v>
      </c>
      <c r="L200" s="43"/>
      <c r="M200" s="44"/>
    </row>
    <row r="201" spans="1:13" ht="15.75" hidden="1">
      <c r="A201" s="12"/>
      <c r="B201" s="23" t="s">
        <v>390</v>
      </c>
      <c r="C201" s="23" t="s">
        <v>390</v>
      </c>
      <c r="D201" s="39">
        <v>42936</v>
      </c>
      <c r="E201" s="21" t="s">
        <v>31</v>
      </c>
      <c r="F201" s="16">
        <v>48</v>
      </c>
      <c r="G201" s="17">
        <f t="shared" si="5"/>
        <v>47</v>
      </c>
      <c r="H201" s="43"/>
      <c r="I201" s="44"/>
      <c r="J201" s="43"/>
      <c r="K201" s="19">
        <f t="shared" si="9"/>
        <v>0</v>
      </c>
      <c r="L201" s="43"/>
      <c r="M201" s="43"/>
    </row>
    <row r="202" spans="1:13" ht="15.75" hidden="1">
      <c r="A202" s="12"/>
      <c r="B202" s="23" t="s">
        <v>391</v>
      </c>
      <c r="C202" s="23" t="s">
        <v>392</v>
      </c>
      <c r="D202" s="39">
        <v>42936</v>
      </c>
      <c r="E202" s="21" t="s">
        <v>119</v>
      </c>
      <c r="F202" s="16"/>
      <c r="G202" s="17">
        <f t="shared" si="5"/>
        <v>47</v>
      </c>
      <c r="H202" s="43"/>
      <c r="I202" s="44"/>
      <c r="J202" s="43"/>
      <c r="K202" s="19">
        <f t="shared" si="9"/>
        <v>0</v>
      </c>
      <c r="L202" s="43"/>
      <c r="M202" s="43"/>
    </row>
    <row r="203" spans="1:13" ht="15.75" hidden="1">
      <c r="A203" s="12"/>
      <c r="B203" s="23" t="s">
        <v>393</v>
      </c>
      <c r="C203" s="23" t="s">
        <v>394</v>
      </c>
      <c r="D203" s="39">
        <v>42929</v>
      </c>
      <c r="E203" s="21" t="s">
        <v>39</v>
      </c>
      <c r="F203" s="16">
        <v>11</v>
      </c>
      <c r="G203" s="17">
        <f t="shared" si="5"/>
        <v>48</v>
      </c>
      <c r="H203" s="43"/>
      <c r="I203" s="44"/>
      <c r="J203" s="43"/>
      <c r="K203" s="19">
        <f t="shared" si="9"/>
        <v>0</v>
      </c>
      <c r="L203" s="43"/>
      <c r="M203" s="44"/>
    </row>
    <row r="204" spans="1:13" ht="15.75" hidden="1">
      <c r="A204" s="12"/>
      <c r="B204" s="23" t="s">
        <v>395</v>
      </c>
      <c r="C204" s="23" t="s">
        <v>395</v>
      </c>
      <c r="D204" s="39">
        <v>42929</v>
      </c>
      <c r="E204" s="21" t="s">
        <v>16</v>
      </c>
      <c r="F204" s="16">
        <v>53</v>
      </c>
      <c r="G204" s="17">
        <f t="shared" si="5"/>
        <v>48</v>
      </c>
      <c r="H204" s="43"/>
      <c r="I204" s="44"/>
      <c r="J204" s="43"/>
      <c r="K204" s="19">
        <f t="shared" si="9"/>
        <v>0</v>
      </c>
      <c r="L204" s="43"/>
      <c r="M204" s="43"/>
    </row>
    <row r="205" spans="1:13" ht="15.75" hidden="1">
      <c r="A205" s="12"/>
      <c r="B205" s="23" t="s">
        <v>396</v>
      </c>
      <c r="C205" s="23" t="s">
        <v>397</v>
      </c>
      <c r="D205" s="39">
        <v>42929</v>
      </c>
      <c r="E205" s="21" t="s">
        <v>31</v>
      </c>
      <c r="F205" s="16">
        <v>68</v>
      </c>
      <c r="G205" s="17">
        <f t="shared" si="5"/>
        <v>48</v>
      </c>
      <c r="H205" s="43"/>
      <c r="I205" s="44"/>
      <c r="J205" s="43"/>
      <c r="K205" s="19">
        <f t="shared" si="9"/>
        <v>0</v>
      </c>
      <c r="L205" s="43"/>
      <c r="M205" s="43"/>
    </row>
    <row r="206" spans="1:13" ht="15.75" hidden="1">
      <c r="A206" s="12"/>
      <c r="B206" s="23" t="s">
        <v>398</v>
      </c>
      <c r="C206" s="23" t="s">
        <v>399</v>
      </c>
      <c r="D206" s="39">
        <v>42922</v>
      </c>
      <c r="E206" s="21" t="s">
        <v>31</v>
      </c>
      <c r="F206" s="16">
        <v>71</v>
      </c>
      <c r="G206" s="17">
        <f t="shared" si="5"/>
        <v>49</v>
      </c>
      <c r="H206" s="43"/>
      <c r="I206" s="44"/>
      <c r="J206" s="43"/>
      <c r="K206" s="19">
        <f t="shared" si="9"/>
        <v>0</v>
      </c>
      <c r="L206" s="43"/>
      <c r="M206" s="43"/>
    </row>
    <row r="207" spans="1:13" ht="15.75" hidden="1">
      <c r="A207" s="12"/>
      <c r="B207" s="23" t="s">
        <v>400</v>
      </c>
      <c r="C207" s="23" t="s">
        <v>401</v>
      </c>
      <c r="D207" s="39">
        <v>42922</v>
      </c>
      <c r="E207" s="21" t="s">
        <v>22</v>
      </c>
      <c r="F207" s="16">
        <v>38</v>
      </c>
      <c r="G207" s="17">
        <f t="shared" si="5"/>
        <v>49</v>
      </c>
      <c r="H207" s="43"/>
      <c r="I207" s="44"/>
      <c r="J207" s="43"/>
      <c r="K207" s="19">
        <f t="shared" si="9"/>
        <v>0</v>
      </c>
      <c r="L207" s="43"/>
      <c r="M207" s="44"/>
    </row>
    <row r="208" spans="1:13" ht="15.75" hidden="1">
      <c r="A208" s="12"/>
      <c r="B208" s="23" t="s">
        <v>402</v>
      </c>
      <c r="C208" s="23" t="s">
        <v>403</v>
      </c>
      <c r="D208" s="39">
        <v>42915</v>
      </c>
      <c r="E208" s="21" t="s">
        <v>16</v>
      </c>
      <c r="F208" s="16">
        <v>69</v>
      </c>
      <c r="G208" s="17">
        <f t="shared" si="5"/>
        <v>50</v>
      </c>
      <c r="H208" s="43"/>
      <c r="I208" s="44"/>
      <c r="J208" s="43"/>
      <c r="K208" s="19">
        <f t="shared" si="9"/>
        <v>0</v>
      </c>
      <c r="L208" s="29"/>
      <c r="M208" s="29"/>
    </row>
    <row r="209" spans="1:13" ht="15.75" hidden="1">
      <c r="A209" s="12"/>
      <c r="B209" s="23" t="s">
        <v>404</v>
      </c>
      <c r="C209" s="23" t="s">
        <v>405</v>
      </c>
      <c r="D209" s="39">
        <v>42915</v>
      </c>
      <c r="E209" s="21" t="s">
        <v>39</v>
      </c>
      <c r="F209" s="16">
        <v>4</v>
      </c>
      <c r="G209" s="17">
        <f t="shared" si="5"/>
        <v>50</v>
      </c>
      <c r="H209" s="43"/>
      <c r="I209" s="44"/>
      <c r="J209" s="43"/>
      <c r="K209" s="19">
        <f t="shared" si="9"/>
        <v>0</v>
      </c>
      <c r="L209" s="43"/>
      <c r="M209" s="44"/>
    </row>
    <row r="210" spans="1:13" ht="15.75" hidden="1">
      <c r="A210" s="12"/>
      <c r="B210" s="23" t="s">
        <v>406</v>
      </c>
      <c r="C210" s="23" t="s">
        <v>407</v>
      </c>
      <c r="D210" s="39">
        <v>42915</v>
      </c>
      <c r="E210" s="21" t="s">
        <v>31</v>
      </c>
      <c r="F210" s="16">
        <v>46</v>
      </c>
      <c r="G210" s="17">
        <f t="shared" si="5"/>
        <v>50</v>
      </c>
      <c r="H210" s="43"/>
      <c r="I210" s="44"/>
      <c r="J210" s="43"/>
      <c r="K210" s="19">
        <f t="shared" si="9"/>
        <v>0</v>
      </c>
      <c r="L210" s="52"/>
      <c r="M210" s="52"/>
    </row>
    <row r="211" spans="1:13" ht="15.75" hidden="1">
      <c r="A211" s="12"/>
      <c r="B211" s="23" t="s">
        <v>408</v>
      </c>
      <c r="C211" s="23" t="s">
        <v>409</v>
      </c>
      <c r="D211" s="39">
        <v>42915</v>
      </c>
      <c r="E211" s="21" t="s">
        <v>28</v>
      </c>
      <c r="F211" s="16"/>
      <c r="G211" s="17">
        <f t="shared" si="5"/>
        <v>50</v>
      </c>
      <c r="H211" s="43"/>
      <c r="I211" s="44"/>
      <c r="J211" s="43"/>
      <c r="K211" s="19">
        <f t="shared" si="9"/>
        <v>0</v>
      </c>
      <c r="L211" s="43"/>
      <c r="M211" s="44"/>
    </row>
    <row r="212" spans="1:13" ht="15.75" hidden="1">
      <c r="A212" s="12"/>
      <c r="B212" s="23" t="s">
        <v>410</v>
      </c>
      <c r="C212" s="23" t="s">
        <v>411</v>
      </c>
      <c r="D212" s="39">
        <v>42908</v>
      </c>
      <c r="E212" s="21" t="s">
        <v>16</v>
      </c>
      <c r="F212" s="16">
        <v>59</v>
      </c>
      <c r="G212" s="17">
        <f t="shared" si="5"/>
        <v>51</v>
      </c>
      <c r="H212" s="43"/>
      <c r="I212" s="44"/>
      <c r="J212" s="43"/>
      <c r="K212" s="19">
        <f t="shared" si="9"/>
        <v>0</v>
      </c>
      <c r="L212" s="43"/>
      <c r="M212" s="43"/>
    </row>
    <row r="213" spans="1:13" ht="15.75" hidden="1">
      <c r="A213" s="12"/>
      <c r="B213" s="23" t="s">
        <v>412</v>
      </c>
      <c r="C213" s="23" t="s">
        <v>413</v>
      </c>
      <c r="D213" s="39">
        <v>42908</v>
      </c>
      <c r="E213" s="21" t="s">
        <v>19</v>
      </c>
      <c r="F213" s="16"/>
      <c r="G213" s="17">
        <f t="shared" si="5"/>
        <v>51</v>
      </c>
      <c r="H213" s="43"/>
      <c r="I213" s="44"/>
      <c r="J213" s="43"/>
      <c r="K213" s="19">
        <f t="shared" si="9"/>
        <v>0</v>
      </c>
      <c r="L213" s="43"/>
      <c r="M213" s="44"/>
    </row>
    <row r="214" spans="1:13" ht="15.75" hidden="1">
      <c r="A214" s="12"/>
      <c r="B214" s="23" t="s">
        <v>414</v>
      </c>
      <c r="C214" s="23" t="s">
        <v>415</v>
      </c>
      <c r="D214" s="39">
        <v>42901</v>
      </c>
      <c r="E214" s="21" t="s">
        <v>19</v>
      </c>
      <c r="F214" s="16"/>
      <c r="G214" s="17">
        <f t="shared" si="5"/>
        <v>52</v>
      </c>
      <c r="H214" s="43"/>
      <c r="I214" s="44"/>
      <c r="J214" s="43"/>
      <c r="K214" s="19">
        <f t="shared" si="9"/>
        <v>0</v>
      </c>
      <c r="L214" s="43"/>
      <c r="M214" s="44"/>
    </row>
    <row r="215" spans="1:13" ht="15.75" hidden="1">
      <c r="A215" s="12"/>
      <c r="B215" s="23" t="s">
        <v>416</v>
      </c>
      <c r="C215" s="23" t="s">
        <v>417</v>
      </c>
      <c r="D215" s="39">
        <v>42901</v>
      </c>
      <c r="E215" s="21" t="s">
        <v>31</v>
      </c>
      <c r="F215" s="16">
        <v>51</v>
      </c>
      <c r="G215" s="17">
        <f t="shared" si="5"/>
        <v>52</v>
      </c>
      <c r="H215" s="43"/>
      <c r="I215" s="44"/>
      <c r="J215" s="43"/>
      <c r="K215" s="19">
        <f t="shared" si="9"/>
        <v>0</v>
      </c>
      <c r="L215" s="43"/>
      <c r="M215" s="44"/>
    </row>
    <row r="216" spans="1:13" ht="15.75" hidden="1">
      <c r="A216" s="12"/>
      <c r="B216" s="23" t="s">
        <v>418</v>
      </c>
      <c r="C216" s="23" t="s">
        <v>419</v>
      </c>
      <c r="D216" s="39">
        <v>42901</v>
      </c>
      <c r="E216" s="21" t="s">
        <v>47</v>
      </c>
      <c r="F216" s="16">
        <v>1</v>
      </c>
      <c r="G216" s="17">
        <f t="shared" si="5"/>
        <v>52</v>
      </c>
      <c r="H216" s="43"/>
      <c r="I216" s="44"/>
      <c r="J216" s="43"/>
      <c r="K216" s="19">
        <f t="shared" si="9"/>
        <v>0</v>
      </c>
      <c r="L216" s="52"/>
      <c r="M216" s="52"/>
    </row>
    <row r="217" spans="1:13" ht="15.75" hidden="1">
      <c r="A217" s="12"/>
      <c r="B217" s="23" t="s">
        <v>420</v>
      </c>
      <c r="C217" s="23" t="s">
        <v>421</v>
      </c>
      <c r="D217" s="39">
        <v>42894</v>
      </c>
      <c r="E217" s="21" t="s">
        <v>16</v>
      </c>
      <c r="F217" s="16"/>
      <c r="G217" s="17">
        <f t="shared" si="5"/>
        <v>53</v>
      </c>
      <c r="H217" s="43"/>
      <c r="I217" s="44"/>
      <c r="J217" s="43"/>
      <c r="K217" s="19">
        <f t="shared" si="9"/>
        <v>0</v>
      </c>
      <c r="L217" s="43"/>
      <c r="M217" s="44"/>
    </row>
    <row r="218" spans="1:13" ht="15.75" hidden="1">
      <c r="A218" s="12"/>
      <c r="B218" s="23" t="s">
        <v>422</v>
      </c>
      <c r="C218" s="23" t="s">
        <v>423</v>
      </c>
      <c r="D218" s="39">
        <v>42894</v>
      </c>
      <c r="E218" s="21" t="s">
        <v>106</v>
      </c>
      <c r="F218" s="16">
        <v>1</v>
      </c>
      <c r="G218" s="17">
        <f t="shared" si="5"/>
        <v>53</v>
      </c>
      <c r="H218" s="43"/>
      <c r="I218" s="44"/>
      <c r="J218" s="43"/>
      <c r="K218" s="19">
        <f t="shared" si="9"/>
        <v>0</v>
      </c>
      <c r="L218" s="29"/>
      <c r="M218" s="29"/>
    </row>
    <row r="219" spans="1:13" ht="15.75" hidden="1">
      <c r="A219" s="12"/>
      <c r="B219" s="23" t="s">
        <v>424</v>
      </c>
      <c r="C219" s="23" t="s">
        <v>425</v>
      </c>
      <c r="D219" s="39">
        <v>42894</v>
      </c>
      <c r="E219" s="21" t="s">
        <v>96</v>
      </c>
      <c r="F219" s="16">
        <v>22</v>
      </c>
      <c r="G219" s="17">
        <f t="shared" si="5"/>
        <v>53</v>
      </c>
      <c r="H219" s="43"/>
      <c r="I219" s="44"/>
      <c r="J219" s="43"/>
      <c r="K219" s="19"/>
      <c r="L219" s="52"/>
      <c r="M219" s="52"/>
    </row>
    <row r="220" spans="1:13" ht="15.75" hidden="1">
      <c r="A220" s="12"/>
      <c r="B220" s="23" t="s">
        <v>426</v>
      </c>
      <c r="C220" s="23" t="s">
        <v>427</v>
      </c>
      <c r="D220" s="39">
        <v>42894</v>
      </c>
      <c r="E220" s="21" t="s">
        <v>31</v>
      </c>
      <c r="F220" s="16">
        <v>41</v>
      </c>
      <c r="G220" s="17">
        <f t="shared" si="5"/>
        <v>53</v>
      </c>
      <c r="H220" s="43"/>
      <c r="I220" s="44"/>
      <c r="J220" s="43"/>
      <c r="K220" s="19">
        <f aca="true" t="shared" si="10" ref="K220:K240">IF(J220&lt;&gt;0,-(J220-H220)/J220,"")</f>
        <v>0</v>
      </c>
      <c r="L220" s="52"/>
      <c r="M220" s="52"/>
    </row>
    <row r="221" spans="1:13" ht="15.75" hidden="1">
      <c r="A221" s="12"/>
      <c r="B221" s="23" t="s">
        <v>428</v>
      </c>
      <c r="C221" s="23" t="s">
        <v>429</v>
      </c>
      <c r="D221" s="39">
        <v>42887</v>
      </c>
      <c r="E221" s="21" t="s">
        <v>39</v>
      </c>
      <c r="F221" s="16">
        <v>7</v>
      </c>
      <c r="G221" s="17">
        <f t="shared" si="5"/>
        <v>54</v>
      </c>
      <c r="H221" s="43"/>
      <c r="I221" s="44"/>
      <c r="J221" s="43"/>
      <c r="K221" s="19">
        <f t="shared" si="10"/>
        <v>0</v>
      </c>
      <c r="L221" s="52"/>
      <c r="M221" s="52"/>
    </row>
    <row r="222" spans="1:13" ht="15.75" hidden="1">
      <c r="A222" s="12"/>
      <c r="B222" s="23" t="s">
        <v>430</v>
      </c>
      <c r="C222" s="23" t="s">
        <v>431</v>
      </c>
      <c r="D222" s="39">
        <v>42887</v>
      </c>
      <c r="E222" s="21" t="s">
        <v>31</v>
      </c>
      <c r="F222" s="16">
        <v>26</v>
      </c>
      <c r="G222" s="17">
        <f t="shared" si="5"/>
        <v>54</v>
      </c>
      <c r="H222" s="43"/>
      <c r="I222" s="44"/>
      <c r="J222" s="43"/>
      <c r="K222" s="19">
        <f t="shared" si="10"/>
        <v>0</v>
      </c>
      <c r="L222" s="52"/>
      <c r="M222" s="52"/>
    </row>
    <row r="223" spans="1:13" ht="15.75" hidden="1">
      <c r="A223" s="12"/>
      <c r="B223" s="23" t="s">
        <v>432</v>
      </c>
      <c r="C223" s="23" t="s">
        <v>432</v>
      </c>
      <c r="D223" s="39">
        <v>42887</v>
      </c>
      <c r="E223" s="21" t="s">
        <v>31</v>
      </c>
      <c r="F223" s="16">
        <v>60</v>
      </c>
      <c r="G223" s="17">
        <f t="shared" si="5"/>
        <v>54</v>
      </c>
      <c r="H223" s="43"/>
      <c r="I223" s="44"/>
      <c r="J223" s="43"/>
      <c r="K223" s="19">
        <f t="shared" si="10"/>
        <v>0</v>
      </c>
      <c r="L223" s="52"/>
      <c r="M223" s="52"/>
    </row>
    <row r="224" spans="1:13" ht="15.75" hidden="1">
      <c r="A224" s="12"/>
      <c r="B224" s="23" t="s">
        <v>433</v>
      </c>
      <c r="C224" s="23" t="s">
        <v>434</v>
      </c>
      <c r="D224" s="39">
        <v>42887</v>
      </c>
      <c r="E224" s="21" t="s">
        <v>28</v>
      </c>
      <c r="F224" s="16"/>
      <c r="G224" s="17">
        <f t="shared" si="5"/>
        <v>54</v>
      </c>
      <c r="H224" s="43"/>
      <c r="I224" s="44"/>
      <c r="J224" s="43"/>
      <c r="K224" s="19">
        <f t="shared" si="10"/>
        <v>0</v>
      </c>
      <c r="L224" s="52"/>
      <c r="M224" s="52"/>
    </row>
    <row r="225" spans="1:13" ht="22.5" hidden="1">
      <c r="A225" s="12"/>
      <c r="B225" s="42" t="s">
        <v>435</v>
      </c>
      <c r="C225" s="42" t="s">
        <v>436</v>
      </c>
      <c r="D225" s="54">
        <v>42880</v>
      </c>
      <c r="E225" s="20" t="s">
        <v>19</v>
      </c>
      <c r="F225" s="55"/>
      <c r="G225" s="17">
        <f t="shared" si="5"/>
        <v>55</v>
      </c>
      <c r="H225" s="56"/>
      <c r="I225" s="57"/>
      <c r="J225" s="56"/>
      <c r="K225" s="19">
        <f t="shared" si="10"/>
        <v>0</v>
      </c>
      <c r="L225" s="29"/>
      <c r="M225" s="29"/>
    </row>
    <row r="226" spans="1:13" ht="15.75" hidden="1">
      <c r="A226" s="12"/>
      <c r="B226" s="23" t="s">
        <v>437</v>
      </c>
      <c r="C226" s="23" t="s">
        <v>438</v>
      </c>
      <c r="D226" s="39">
        <v>42880</v>
      </c>
      <c r="E226" s="21" t="s">
        <v>39</v>
      </c>
      <c r="F226" s="16">
        <v>6</v>
      </c>
      <c r="G226" s="17">
        <f t="shared" si="5"/>
        <v>55</v>
      </c>
      <c r="H226" s="43"/>
      <c r="I226" s="44"/>
      <c r="J226" s="43"/>
      <c r="K226" s="19">
        <f t="shared" si="10"/>
        <v>0</v>
      </c>
      <c r="L226" s="52"/>
      <c r="M226" s="52"/>
    </row>
    <row r="227" spans="1:13" ht="15.75" hidden="1">
      <c r="A227" s="12"/>
      <c r="B227" s="42" t="s">
        <v>439</v>
      </c>
      <c r="C227" s="42" t="s">
        <v>439</v>
      </c>
      <c r="D227" s="39">
        <v>42873</v>
      </c>
      <c r="E227" s="21" t="s">
        <v>31</v>
      </c>
      <c r="F227" s="16">
        <v>68</v>
      </c>
      <c r="G227" s="17">
        <f t="shared" si="5"/>
        <v>56</v>
      </c>
      <c r="H227" s="43"/>
      <c r="I227" s="44"/>
      <c r="J227" s="43"/>
      <c r="K227" s="19">
        <f t="shared" si="10"/>
        <v>0</v>
      </c>
      <c r="L227" s="52"/>
      <c r="M227" s="52"/>
    </row>
    <row r="228" spans="1:13" ht="15.75" hidden="1">
      <c r="A228" s="12"/>
      <c r="B228" s="23" t="s">
        <v>440</v>
      </c>
      <c r="C228" s="23" t="s">
        <v>441</v>
      </c>
      <c r="D228" s="39">
        <v>42866</v>
      </c>
      <c r="E228" s="21" t="s">
        <v>47</v>
      </c>
      <c r="F228" s="16">
        <v>1</v>
      </c>
      <c r="G228" s="17">
        <f t="shared" si="5"/>
        <v>57</v>
      </c>
      <c r="H228" s="43"/>
      <c r="I228" s="44"/>
      <c r="J228" s="43"/>
      <c r="K228" s="19">
        <f t="shared" si="10"/>
        <v>0</v>
      </c>
      <c r="L228" s="52"/>
      <c r="M228" s="52"/>
    </row>
    <row r="229" spans="1:13" ht="15.75" hidden="1">
      <c r="A229" s="12"/>
      <c r="B229" s="23" t="s">
        <v>442</v>
      </c>
      <c r="C229" s="23" t="s">
        <v>443</v>
      </c>
      <c r="D229" s="39">
        <v>42866</v>
      </c>
      <c r="E229" s="21" t="s">
        <v>22</v>
      </c>
      <c r="F229" s="16">
        <v>28</v>
      </c>
      <c r="G229" s="17">
        <f t="shared" si="5"/>
        <v>57</v>
      </c>
      <c r="H229" s="43"/>
      <c r="I229" s="44"/>
      <c r="J229" s="43"/>
      <c r="K229" s="19">
        <f t="shared" si="10"/>
        <v>0</v>
      </c>
      <c r="L229" s="52"/>
      <c r="M229" s="52"/>
    </row>
    <row r="230" spans="1:13" ht="15.75" hidden="1">
      <c r="A230" s="12"/>
      <c r="B230" s="23" t="s">
        <v>444</v>
      </c>
      <c r="C230" s="23" t="s">
        <v>445</v>
      </c>
      <c r="D230" s="39">
        <v>42866</v>
      </c>
      <c r="E230" s="21" t="s">
        <v>31</v>
      </c>
      <c r="F230" s="16">
        <v>61</v>
      </c>
      <c r="G230" s="17">
        <f t="shared" si="5"/>
        <v>57</v>
      </c>
      <c r="H230" s="43"/>
      <c r="I230" s="44"/>
      <c r="J230" s="43"/>
      <c r="K230" s="19">
        <f t="shared" si="10"/>
        <v>0</v>
      </c>
      <c r="L230" s="56"/>
      <c r="M230" s="58"/>
    </row>
    <row r="231" spans="1:13" ht="15.75" hidden="1">
      <c r="A231" s="12"/>
      <c r="B231" s="23" t="s">
        <v>446</v>
      </c>
      <c r="C231" s="23" t="s">
        <v>447</v>
      </c>
      <c r="D231" s="39">
        <v>42866</v>
      </c>
      <c r="E231" s="21" t="s">
        <v>31</v>
      </c>
      <c r="F231" s="16">
        <v>36</v>
      </c>
      <c r="G231" s="17">
        <f t="shared" si="5"/>
        <v>57</v>
      </c>
      <c r="H231" s="43"/>
      <c r="I231" s="44"/>
      <c r="J231" s="43"/>
      <c r="K231" s="19">
        <f t="shared" si="10"/>
        <v>0</v>
      </c>
      <c r="L231" s="43"/>
      <c r="M231" s="43"/>
    </row>
    <row r="232" spans="1:13" ht="15.75" hidden="1">
      <c r="A232" s="12"/>
      <c r="B232" s="23" t="s">
        <v>448</v>
      </c>
      <c r="C232" s="23" t="s">
        <v>449</v>
      </c>
      <c r="D232" s="39">
        <v>42866</v>
      </c>
      <c r="E232" s="21" t="s">
        <v>106</v>
      </c>
      <c r="F232" s="16"/>
      <c r="G232" s="17">
        <f t="shared" si="5"/>
        <v>57</v>
      </c>
      <c r="H232" s="43"/>
      <c r="I232" s="44"/>
      <c r="J232" s="43"/>
      <c r="K232" s="19">
        <f t="shared" si="10"/>
        <v>0</v>
      </c>
      <c r="L232" s="52"/>
      <c r="M232" s="52"/>
    </row>
    <row r="233" spans="1:13" ht="15.75" hidden="1">
      <c r="A233" s="12"/>
      <c r="B233" s="23" t="s">
        <v>450</v>
      </c>
      <c r="C233" s="23" t="s">
        <v>451</v>
      </c>
      <c r="D233" s="39">
        <v>42859</v>
      </c>
      <c r="E233" s="21" t="s">
        <v>19</v>
      </c>
      <c r="F233" s="16"/>
      <c r="G233" s="17">
        <f t="shared" si="5"/>
        <v>58</v>
      </c>
      <c r="H233" s="43"/>
      <c r="I233" s="44"/>
      <c r="J233" s="43"/>
      <c r="K233" s="19">
        <f t="shared" si="10"/>
        <v>0</v>
      </c>
      <c r="L233" s="43"/>
      <c r="M233" s="43"/>
    </row>
    <row r="234" spans="1:13" ht="15.75" hidden="1">
      <c r="A234" s="12"/>
      <c r="B234" s="23" t="s">
        <v>452</v>
      </c>
      <c r="C234" s="23" t="s">
        <v>453</v>
      </c>
      <c r="D234" s="39">
        <v>42859</v>
      </c>
      <c r="E234" s="21" t="s">
        <v>47</v>
      </c>
      <c r="F234" s="16">
        <v>1</v>
      </c>
      <c r="G234" s="17">
        <f t="shared" si="5"/>
        <v>58</v>
      </c>
      <c r="H234" s="43"/>
      <c r="I234" s="44"/>
      <c r="J234" s="43"/>
      <c r="K234" s="19">
        <f t="shared" si="10"/>
        <v>0</v>
      </c>
      <c r="L234" s="52"/>
      <c r="M234" s="52"/>
    </row>
    <row r="235" spans="1:13" ht="15.75" hidden="1">
      <c r="A235" s="12"/>
      <c r="B235" s="23" t="s">
        <v>454</v>
      </c>
      <c r="C235" s="23" t="s">
        <v>454</v>
      </c>
      <c r="D235" s="39">
        <v>42859</v>
      </c>
      <c r="E235" s="21" t="s">
        <v>96</v>
      </c>
      <c r="F235" s="16">
        <v>15</v>
      </c>
      <c r="G235" s="17">
        <f t="shared" si="5"/>
        <v>58</v>
      </c>
      <c r="H235" s="43"/>
      <c r="I235" s="44"/>
      <c r="J235" s="43"/>
      <c r="K235" s="19">
        <f t="shared" si="10"/>
        <v>0</v>
      </c>
      <c r="L235" s="29"/>
      <c r="M235" s="29"/>
    </row>
    <row r="236" spans="1:13" ht="15.75" hidden="1">
      <c r="A236" s="12"/>
      <c r="B236" s="23" t="s">
        <v>455</v>
      </c>
      <c r="C236" s="23" t="s">
        <v>456</v>
      </c>
      <c r="D236" s="39">
        <v>42852</v>
      </c>
      <c r="E236" s="21" t="s">
        <v>39</v>
      </c>
      <c r="F236" s="16"/>
      <c r="G236" s="17">
        <f t="shared" si="5"/>
        <v>59</v>
      </c>
      <c r="H236" s="43"/>
      <c r="I236" s="44"/>
      <c r="J236" s="43"/>
      <c r="K236" s="19">
        <f t="shared" si="10"/>
        <v>0</v>
      </c>
      <c r="L236" s="29"/>
      <c r="M236" s="29"/>
    </row>
    <row r="237" spans="1:13" ht="15.75" hidden="1">
      <c r="A237" s="12"/>
      <c r="B237" s="23" t="s">
        <v>457</v>
      </c>
      <c r="C237" s="23" t="s">
        <v>458</v>
      </c>
      <c r="D237" s="39">
        <v>42852</v>
      </c>
      <c r="E237" s="21" t="s">
        <v>47</v>
      </c>
      <c r="F237" s="16">
        <v>1</v>
      </c>
      <c r="G237" s="17">
        <f t="shared" si="5"/>
        <v>59</v>
      </c>
      <c r="H237" s="43"/>
      <c r="I237" s="44"/>
      <c r="J237" s="43"/>
      <c r="K237" s="19">
        <f t="shared" si="10"/>
        <v>0</v>
      </c>
      <c r="L237" s="29"/>
      <c r="M237" s="29"/>
    </row>
    <row r="238" spans="1:13" ht="15.75" hidden="1">
      <c r="A238" s="12"/>
      <c r="B238" s="23" t="s">
        <v>459</v>
      </c>
      <c r="C238" s="23" t="s">
        <v>459</v>
      </c>
      <c r="D238" s="39">
        <v>42852</v>
      </c>
      <c r="E238" s="21" t="s">
        <v>19</v>
      </c>
      <c r="F238" s="16"/>
      <c r="G238" s="17">
        <f t="shared" si="5"/>
        <v>59</v>
      </c>
      <c r="H238" s="43"/>
      <c r="I238" s="44"/>
      <c r="J238" s="43"/>
      <c r="K238" s="19">
        <f t="shared" si="10"/>
        <v>0</v>
      </c>
      <c r="L238" s="52"/>
      <c r="M238" s="52"/>
    </row>
    <row r="239" spans="1:13" ht="15.75" hidden="1">
      <c r="A239" s="12"/>
      <c r="B239" s="23" t="s">
        <v>460</v>
      </c>
      <c r="C239" s="23" t="s">
        <v>461</v>
      </c>
      <c r="D239" s="39">
        <v>42852</v>
      </c>
      <c r="E239" s="21" t="s">
        <v>22</v>
      </c>
      <c r="F239" s="16">
        <v>35</v>
      </c>
      <c r="G239" s="17">
        <f t="shared" si="5"/>
        <v>59</v>
      </c>
      <c r="H239" s="43"/>
      <c r="I239" s="44"/>
      <c r="J239" s="43"/>
      <c r="K239" s="19">
        <f t="shared" si="10"/>
        <v>0</v>
      </c>
      <c r="L239" s="43"/>
      <c r="M239" s="44"/>
    </row>
    <row r="240" spans="1:13" ht="15.75" hidden="1">
      <c r="A240" s="12"/>
      <c r="B240" s="23" t="s">
        <v>462</v>
      </c>
      <c r="C240" s="23" t="s">
        <v>462</v>
      </c>
      <c r="D240" s="39">
        <v>42852</v>
      </c>
      <c r="E240" s="21" t="s">
        <v>28</v>
      </c>
      <c r="F240" s="16"/>
      <c r="G240" s="17">
        <f t="shared" si="5"/>
        <v>59</v>
      </c>
      <c r="H240" s="43"/>
      <c r="I240" s="44"/>
      <c r="J240" s="43"/>
      <c r="K240" s="19">
        <f t="shared" si="10"/>
        <v>0</v>
      </c>
      <c r="L240" s="52"/>
      <c r="M240" s="52"/>
    </row>
    <row r="241" spans="1:13" ht="15.75" hidden="1">
      <c r="A241" s="12"/>
      <c r="B241" s="23" t="s">
        <v>463</v>
      </c>
      <c r="C241" s="23" t="s">
        <v>464</v>
      </c>
      <c r="D241" s="39">
        <v>42852</v>
      </c>
      <c r="E241" s="21" t="s">
        <v>28</v>
      </c>
      <c r="F241" s="16"/>
      <c r="G241" s="17">
        <f t="shared" si="5"/>
        <v>59</v>
      </c>
      <c r="H241" s="43"/>
      <c r="I241" s="44"/>
      <c r="J241" s="43"/>
      <c r="K241" s="19"/>
      <c r="L241" s="43"/>
      <c r="M241" s="43"/>
    </row>
    <row r="242" spans="1:13" ht="15.75" hidden="1">
      <c r="A242" s="12"/>
      <c r="B242" s="23" t="s">
        <v>465</v>
      </c>
      <c r="C242" s="23" t="s">
        <v>465</v>
      </c>
      <c r="D242" s="39">
        <v>42845</v>
      </c>
      <c r="E242" s="21" t="s">
        <v>47</v>
      </c>
      <c r="F242" s="16">
        <v>1</v>
      </c>
      <c r="G242" s="17">
        <f t="shared" si="5"/>
        <v>60</v>
      </c>
      <c r="H242" s="43"/>
      <c r="I242" s="44"/>
      <c r="J242" s="43"/>
      <c r="K242" s="19">
        <f aca="true" t="shared" si="11" ref="K242:K327">IF(J242&lt;&gt;0,-(J242-H242)/J242,"")</f>
        <v>0</v>
      </c>
      <c r="L242" s="52"/>
      <c r="M242" s="52"/>
    </row>
    <row r="243" spans="1:13" ht="15.75" hidden="1">
      <c r="A243" s="12"/>
      <c r="B243" s="23" t="s">
        <v>466</v>
      </c>
      <c r="C243" s="23" t="s">
        <v>467</v>
      </c>
      <c r="D243" s="39">
        <v>42845</v>
      </c>
      <c r="E243" s="21" t="s">
        <v>31</v>
      </c>
      <c r="F243" s="16">
        <v>34</v>
      </c>
      <c r="G243" s="17">
        <f t="shared" si="5"/>
        <v>60</v>
      </c>
      <c r="H243" s="43"/>
      <c r="I243" s="44"/>
      <c r="J243" s="43"/>
      <c r="K243" s="19">
        <f t="shared" si="11"/>
        <v>0</v>
      </c>
      <c r="L243" s="52"/>
      <c r="M243" s="52"/>
    </row>
    <row r="244" spans="1:13" ht="15.75" hidden="1">
      <c r="A244" s="12"/>
      <c r="B244" s="59">
        <v>1945</v>
      </c>
      <c r="C244" s="59">
        <v>1945</v>
      </c>
      <c r="D244" s="39">
        <v>42845</v>
      </c>
      <c r="E244" s="21" t="s">
        <v>468</v>
      </c>
      <c r="F244" s="16">
        <v>10</v>
      </c>
      <c r="G244" s="17">
        <f t="shared" si="5"/>
        <v>60</v>
      </c>
      <c r="H244" s="43"/>
      <c r="I244" s="44"/>
      <c r="J244" s="43"/>
      <c r="K244" s="19">
        <f t="shared" si="11"/>
        <v>0</v>
      </c>
      <c r="L244" s="52"/>
      <c r="M244" s="52"/>
    </row>
    <row r="245" spans="1:13" ht="15.75" hidden="1">
      <c r="A245" s="12"/>
      <c r="B245" s="23" t="s">
        <v>469</v>
      </c>
      <c r="C245" s="23" t="s">
        <v>470</v>
      </c>
      <c r="D245" s="39">
        <v>42845</v>
      </c>
      <c r="E245" s="21" t="s">
        <v>16</v>
      </c>
      <c r="F245" s="16">
        <v>31</v>
      </c>
      <c r="G245" s="17">
        <f t="shared" si="5"/>
        <v>60</v>
      </c>
      <c r="H245" s="43"/>
      <c r="I245" s="44"/>
      <c r="J245" s="43"/>
      <c r="K245" s="19">
        <f t="shared" si="11"/>
        <v>0</v>
      </c>
      <c r="L245" s="29"/>
      <c r="M245" s="29"/>
    </row>
    <row r="246" spans="1:13" ht="15.75" hidden="1">
      <c r="A246" s="12"/>
      <c r="B246" s="23" t="s">
        <v>471</v>
      </c>
      <c r="C246" s="23" t="s">
        <v>472</v>
      </c>
      <c r="D246" s="39">
        <v>42838</v>
      </c>
      <c r="E246" s="21" t="s">
        <v>39</v>
      </c>
      <c r="F246" s="16">
        <v>34</v>
      </c>
      <c r="G246" s="17">
        <f t="shared" si="5"/>
        <v>61</v>
      </c>
      <c r="H246" s="43"/>
      <c r="I246" s="44"/>
      <c r="J246" s="43"/>
      <c r="K246" s="19">
        <f t="shared" si="11"/>
        <v>0</v>
      </c>
      <c r="L246" s="29"/>
      <c r="M246" s="29"/>
    </row>
    <row r="247" spans="1:13" ht="15.75" hidden="1">
      <c r="A247" s="12"/>
      <c r="B247" s="23" t="s">
        <v>473</v>
      </c>
      <c r="C247" s="23" t="s">
        <v>474</v>
      </c>
      <c r="D247" s="39">
        <v>42838</v>
      </c>
      <c r="E247" s="21" t="s">
        <v>31</v>
      </c>
      <c r="F247" s="16">
        <v>60</v>
      </c>
      <c r="G247" s="17">
        <f t="shared" si="5"/>
        <v>61</v>
      </c>
      <c r="H247" s="43"/>
      <c r="I247" s="44"/>
      <c r="J247" s="43"/>
      <c r="K247" s="19">
        <f t="shared" si="11"/>
        <v>0</v>
      </c>
      <c r="L247" s="43"/>
      <c r="M247" s="43"/>
    </row>
    <row r="248" spans="1:13" ht="15.75" hidden="1">
      <c r="A248" s="12"/>
      <c r="B248" s="23" t="s">
        <v>475</v>
      </c>
      <c r="C248" s="23" t="s">
        <v>476</v>
      </c>
      <c r="D248" s="39">
        <v>42838</v>
      </c>
      <c r="E248" s="21" t="s">
        <v>106</v>
      </c>
      <c r="F248" s="16"/>
      <c r="G248" s="17">
        <f t="shared" si="5"/>
        <v>61</v>
      </c>
      <c r="H248" s="43"/>
      <c r="I248" s="44"/>
      <c r="J248" s="43"/>
      <c r="K248" s="19">
        <f t="shared" si="11"/>
        <v>0</v>
      </c>
      <c r="L248" s="52"/>
      <c r="M248" s="52"/>
    </row>
    <row r="249" spans="1:13" ht="15.75" hidden="1">
      <c r="A249" s="12"/>
      <c r="B249" s="23" t="s">
        <v>477</v>
      </c>
      <c r="C249" s="23" t="s">
        <v>478</v>
      </c>
      <c r="D249" s="39">
        <v>42838</v>
      </c>
      <c r="E249" s="21" t="s">
        <v>16</v>
      </c>
      <c r="F249" s="16">
        <v>59</v>
      </c>
      <c r="G249" s="17">
        <f t="shared" si="5"/>
        <v>61</v>
      </c>
      <c r="H249" s="43"/>
      <c r="I249" s="44"/>
      <c r="J249" s="43"/>
      <c r="K249" s="19">
        <f t="shared" si="11"/>
        <v>0</v>
      </c>
      <c r="L249" s="29"/>
      <c r="M249" s="29"/>
    </row>
    <row r="250" spans="1:13" ht="15.75" hidden="1">
      <c r="A250" s="12"/>
      <c r="B250" s="20" t="s">
        <v>479</v>
      </c>
      <c r="C250" s="20" t="s">
        <v>480</v>
      </c>
      <c r="D250" s="39">
        <v>42831</v>
      </c>
      <c r="E250" s="21" t="s">
        <v>39</v>
      </c>
      <c r="F250" s="16">
        <v>17</v>
      </c>
      <c r="G250" s="17">
        <f t="shared" si="5"/>
        <v>62</v>
      </c>
      <c r="H250" s="43"/>
      <c r="I250" s="44"/>
      <c r="J250" s="43"/>
      <c r="K250" s="19">
        <f t="shared" si="11"/>
        <v>0</v>
      </c>
      <c r="L250" s="43"/>
      <c r="M250" s="29"/>
    </row>
    <row r="251" spans="2:13" ht="15.75" hidden="1">
      <c r="B251" s="23" t="s">
        <v>481</v>
      </c>
      <c r="C251" s="23" t="s">
        <v>482</v>
      </c>
      <c r="D251" s="39">
        <v>42831</v>
      </c>
      <c r="E251" s="21" t="s">
        <v>128</v>
      </c>
      <c r="F251" s="16"/>
      <c r="G251" s="17">
        <f t="shared" si="5"/>
        <v>62</v>
      </c>
      <c r="H251" s="43"/>
      <c r="I251" s="44"/>
      <c r="J251" s="43"/>
      <c r="K251" s="19">
        <f t="shared" si="11"/>
        <v>0</v>
      </c>
      <c r="L251" s="50"/>
      <c r="M251" s="50"/>
    </row>
    <row r="252" spans="2:13" ht="15.75" hidden="1">
      <c r="B252" s="20" t="s">
        <v>483</v>
      </c>
      <c r="C252" s="20" t="s">
        <v>483</v>
      </c>
      <c r="D252" s="39">
        <v>42831</v>
      </c>
      <c r="E252" s="21" t="s">
        <v>22</v>
      </c>
      <c r="F252" s="16"/>
      <c r="G252" s="17">
        <f t="shared" si="5"/>
        <v>62</v>
      </c>
      <c r="H252" s="43"/>
      <c r="I252" s="44"/>
      <c r="J252" s="43"/>
      <c r="K252" s="19">
        <f t="shared" si="11"/>
        <v>0</v>
      </c>
      <c r="L252" s="43"/>
      <c r="M252" s="43"/>
    </row>
    <row r="253" spans="2:13" ht="15.75" hidden="1">
      <c r="B253" s="20" t="s">
        <v>484</v>
      </c>
      <c r="C253" s="20" t="s">
        <v>484</v>
      </c>
      <c r="D253" s="39">
        <v>42831</v>
      </c>
      <c r="E253" s="21" t="s">
        <v>31</v>
      </c>
      <c r="F253" s="16">
        <v>41</v>
      </c>
      <c r="G253" s="17">
        <f t="shared" si="5"/>
        <v>62</v>
      </c>
      <c r="H253" s="43"/>
      <c r="I253" s="44"/>
      <c r="J253" s="43"/>
      <c r="K253" s="19">
        <f t="shared" si="11"/>
        <v>0</v>
      </c>
      <c r="L253" s="52"/>
      <c r="M253" s="52"/>
    </row>
    <row r="254" spans="2:13" ht="15.75" hidden="1">
      <c r="B254" s="20" t="s">
        <v>485</v>
      </c>
      <c r="C254" s="20" t="s">
        <v>486</v>
      </c>
      <c r="D254" s="39">
        <v>42831</v>
      </c>
      <c r="E254" s="21" t="s">
        <v>31</v>
      </c>
      <c r="F254" s="16">
        <v>37</v>
      </c>
      <c r="G254" s="17">
        <f t="shared" si="5"/>
        <v>62</v>
      </c>
      <c r="H254" s="43"/>
      <c r="I254" s="44"/>
      <c r="J254" s="43"/>
      <c r="K254" s="19">
        <f t="shared" si="11"/>
        <v>0</v>
      </c>
      <c r="L254" s="52"/>
      <c r="M254" s="52"/>
    </row>
    <row r="255" spans="2:13" ht="15.75" hidden="1">
      <c r="B255" s="20" t="s">
        <v>487</v>
      </c>
      <c r="C255" s="20" t="s">
        <v>488</v>
      </c>
      <c r="D255" s="39">
        <v>42824</v>
      </c>
      <c r="E255" s="21" t="s">
        <v>31</v>
      </c>
      <c r="F255" s="16">
        <v>67</v>
      </c>
      <c r="G255" s="17">
        <f t="shared" si="5"/>
        <v>63</v>
      </c>
      <c r="H255" s="43"/>
      <c r="I255" s="44"/>
      <c r="J255" s="43"/>
      <c r="K255" s="19">
        <f t="shared" si="11"/>
        <v>0</v>
      </c>
      <c r="L255" s="29"/>
      <c r="M255" s="29"/>
    </row>
    <row r="256" spans="1:13" ht="15.75" hidden="1">
      <c r="A256" s="12"/>
      <c r="B256" s="20" t="s">
        <v>489</v>
      </c>
      <c r="C256" s="20" t="s">
        <v>490</v>
      </c>
      <c r="D256" s="39">
        <v>42824</v>
      </c>
      <c r="E256" s="21" t="s">
        <v>16</v>
      </c>
      <c r="F256" s="16"/>
      <c r="G256" s="17">
        <f t="shared" si="5"/>
        <v>63</v>
      </c>
      <c r="H256" s="43"/>
      <c r="I256" s="44"/>
      <c r="J256" s="43"/>
      <c r="K256" s="19">
        <f t="shared" si="11"/>
        <v>0</v>
      </c>
      <c r="L256" s="52"/>
      <c r="M256" s="52"/>
    </row>
    <row r="257" spans="1:13" ht="15.75" hidden="1">
      <c r="A257" s="12"/>
      <c r="B257" s="20" t="s">
        <v>491</v>
      </c>
      <c r="C257" s="20" t="s">
        <v>492</v>
      </c>
      <c r="D257" s="39">
        <v>42824</v>
      </c>
      <c r="E257" s="21" t="s">
        <v>16</v>
      </c>
      <c r="F257" s="60">
        <v>30</v>
      </c>
      <c r="G257" s="17">
        <f t="shared" si="5"/>
        <v>63</v>
      </c>
      <c r="H257" s="43"/>
      <c r="I257" s="44"/>
      <c r="J257" s="43"/>
      <c r="K257" s="19">
        <f t="shared" si="11"/>
        <v>0</v>
      </c>
      <c r="L257" s="52"/>
      <c r="M257" s="52"/>
    </row>
    <row r="258" spans="1:13" ht="15.75" hidden="1">
      <c r="A258" s="12"/>
      <c r="B258" s="20" t="s">
        <v>493</v>
      </c>
      <c r="C258" s="20" t="s">
        <v>494</v>
      </c>
      <c r="D258" s="39">
        <v>42824</v>
      </c>
      <c r="E258" s="21" t="s">
        <v>28</v>
      </c>
      <c r="F258" s="16"/>
      <c r="G258" s="17">
        <f t="shared" si="5"/>
        <v>63</v>
      </c>
      <c r="H258" s="43"/>
      <c r="I258" s="44"/>
      <c r="J258" s="43"/>
      <c r="K258" s="19">
        <f t="shared" si="11"/>
        <v>0</v>
      </c>
      <c r="L258" s="52"/>
      <c r="M258" s="52"/>
    </row>
    <row r="259" spans="1:13" ht="15.75" hidden="1">
      <c r="A259" s="12"/>
      <c r="B259" s="15" t="s">
        <v>495</v>
      </c>
      <c r="C259" s="15" t="s">
        <v>496</v>
      </c>
      <c r="D259" s="14">
        <v>42820</v>
      </c>
      <c r="E259" s="15" t="s">
        <v>19</v>
      </c>
      <c r="F259" s="28"/>
      <c r="G259" s="17">
        <f t="shared" si="5"/>
        <v>64</v>
      </c>
      <c r="H259" s="43"/>
      <c r="I259" s="61"/>
      <c r="J259" s="43"/>
      <c r="K259" s="19">
        <f t="shared" si="11"/>
        <v>0</v>
      </c>
      <c r="L259" s="43"/>
      <c r="M259" s="43"/>
    </row>
    <row r="260" spans="1:13" ht="15.75" hidden="1">
      <c r="A260" s="12"/>
      <c r="B260" s="15" t="s">
        <v>497</v>
      </c>
      <c r="C260" s="15" t="s">
        <v>498</v>
      </c>
      <c r="D260" s="14">
        <v>42820</v>
      </c>
      <c r="E260" s="15" t="s">
        <v>31</v>
      </c>
      <c r="F260" s="28">
        <v>53</v>
      </c>
      <c r="G260" s="17">
        <f t="shared" si="5"/>
        <v>64</v>
      </c>
      <c r="H260" s="43"/>
      <c r="I260" s="61"/>
      <c r="J260" s="43"/>
      <c r="K260" s="19">
        <f t="shared" si="11"/>
        <v>0</v>
      </c>
      <c r="L260" s="52"/>
      <c r="M260" s="52"/>
    </row>
    <row r="261" spans="1:13" ht="15.75" hidden="1">
      <c r="A261" s="12"/>
      <c r="B261" s="15" t="s">
        <v>499</v>
      </c>
      <c r="C261" s="15" t="s">
        <v>500</v>
      </c>
      <c r="D261" s="14">
        <v>42820</v>
      </c>
      <c r="E261" s="15" t="s">
        <v>31</v>
      </c>
      <c r="F261" s="28">
        <v>34</v>
      </c>
      <c r="G261" s="17">
        <f t="shared" si="5"/>
        <v>64</v>
      </c>
      <c r="H261" s="43"/>
      <c r="I261" s="61"/>
      <c r="J261" s="43"/>
      <c r="K261" s="19">
        <f t="shared" si="11"/>
        <v>0</v>
      </c>
      <c r="L261" s="43"/>
      <c r="M261" s="43"/>
    </row>
    <row r="262" spans="1:13" ht="15.75" hidden="1">
      <c r="A262" s="12"/>
      <c r="B262" s="15" t="s">
        <v>501</v>
      </c>
      <c r="C262" s="15" t="s">
        <v>502</v>
      </c>
      <c r="D262" s="14">
        <v>42820</v>
      </c>
      <c r="E262" s="15" t="s">
        <v>106</v>
      </c>
      <c r="F262" s="28"/>
      <c r="G262" s="17">
        <f t="shared" si="5"/>
        <v>64</v>
      </c>
      <c r="H262" s="43"/>
      <c r="I262" s="61"/>
      <c r="J262" s="43"/>
      <c r="K262" s="19">
        <f t="shared" si="11"/>
        <v>0</v>
      </c>
      <c r="L262" s="52"/>
      <c r="M262" s="52"/>
    </row>
    <row r="263" spans="1:13" ht="15.75" hidden="1">
      <c r="A263" s="12"/>
      <c r="B263" s="15" t="s">
        <v>503</v>
      </c>
      <c r="C263" s="15" t="s">
        <v>503</v>
      </c>
      <c r="D263" s="14">
        <v>42810</v>
      </c>
      <c r="E263" s="15" t="s">
        <v>19</v>
      </c>
      <c r="F263" s="28"/>
      <c r="G263" s="17">
        <f t="shared" si="5"/>
        <v>65</v>
      </c>
      <c r="H263" s="18"/>
      <c r="I263" s="18"/>
      <c r="J263" s="18"/>
      <c r="K263" s="37">
        <f t="shared" si="11"/>
        <v>0</v>
      </c>
      <c r="L263" s="29"/>
      <c r="M263" s="29"/>
    </row>
    <row r="264" spans="1:13" ht="15.75" hidden="1">
      <c r="A264" s="12"/>
      <c r="B264" s="15" t="s">
        <v>504</v>
      </c>
      <c r="C264" s="15" t="s">
        <v>505</v>
      </c>
      <c r="D264" s="14">
        <v>42810</v>
      </c>
      <c r="E264" s="15" t="s">
        <v>22</v>
      </c>
      <c r="F264" s="28">
        <v>25</v>
      </c>
      <c r="G264" s="17">
        <f t="shared" si="5"/>
        <v>65</v>
      </c>
      <c r="H264" s="43"/>
      <c r="I264" s="43"/>
      <c r="J264" s="43"/>
      <c r="K264" s="19">
        <f t="shared" si="11"/>
        <v>0</v>
      </c>
      <c r="L264" s="52"/>
      <c r="M264" s="52"/>
    </row>
    <row r="265" spans="1:13" ht="15.75" hidden="1">
      <c r="A265" s="12"/>
      <c r="B265" s="15" t="s">
        <v>506</v>
      </c>
      <c r="C265" s="15" t="s">
        <v>507</v>
      </c>
      <c r="D265" s="39">
        <v>42803</v>
      </c>
      <c r="E265" s="15" t="s">
        <v>301</v>
      </c>
      <c r="F265" s="28">
        <v>11</v>
      </c>
      <c r="G265" s="17">
        <f t="shared" si="5"/>
        <v>66</v>
      </c>
      <c r="H265" s="43"/>
      <c r="I265" s="43"/>
      <c r="J265" s="43"/>
      <c r="K265" s="19">
        <f t="shared" si="11"/>
        <v>0</v>
      </c>
      <c r="L265" s="52"/>
      <c r="M265" s="52"/>
    </row>
    <row r="266" spans="1:13" ht="15.75" hidden="1">
      <c r="A266" s="12"/>
      <c r="B266" s="23" t="s">
        <v>508</v>
      </c>
      <c r="C266" s="23" t="s">
        <v>509</v>
      </c>
      <c r="D266" s="39">
        <v>42803</v>
      </c>
      <c r="E266" s="21" t="s">
        <v>47</v>
      </c>
      <c r="F266" s="16">
        <v>1</v>
      </c>
      <c r="G266" s="17">
        <f t="shared" si="5"/>
        <v>66</v>
      </c>
      <c r="H266" s="43"/>
      <c r="I266" s="43"/>
      <c r="J266" s="43"/>
      <c r="K266" s="19">
        <f t="shared" si="11"/>
        <v>0</v>
      </c>
      <c r="L266" s="52"/>
      <c r="M266" s="52"/>
    </row>
    <row r="267" spans="1:13" ht="15.75" hidden="1">
      <c r="A267" s="12"/>
      <c r="B267" s="20" t="s">
        <v>510</v>
      </c>
      <c r="C267" s="20" t="s">
        <v>511</v>
      </c>
      <c r="D267" s="39">
        <v>42803</v>
      </c>
      <c r="E267" s="62" t="s">
        <v>31</v>
      </c>
      <c r="F267" s="16">
        <v>52</v>
      </c>
      <c r="G267" s="17">
        <f t="shared" si="5"/>
        <v>66</v>
      </c>
      <c r="H267" s="43"/>
      <c r="I267" s="43"/>
      <c r="J267" s="43"/>
      <c r="K267" s="19">
        <f t="shared" si="11"/>
        <v>0</v>
      </c>
      <c r="L267" s="43"/>
      <c r="M267" s="44"/>
    </row>
    <row r="268" spans="1:13" ht="15.75" hidden="1">
      <c r="A268" s="12"/>
      <c r="B268" s="20" t="s">
        <v>512</v>
      </c>
      <c r="C268" s="20" t="s">
        <v>513</v>
      </c>
      <c r="D268" s="39">
        <v>42803</v>
      </c>
      <c r="E268" s="21" t="s">
        <v>28</v>
      </c>
      <c r="F268" s="16"/>
      <c r="G268" s="17">
        <f t="shared" si="5"/>
        <v>66</v>
      </c>
      <c r="H268" s="43"/>
      <c r="I268" s="44"/>
      <c r="J268" s="43"/>
      <c r="K268" s="19">
        <f t="shared" si="11"/>
        <v>0</v>
      </c>
      <c r="L268" s="52"/>
      <c r="M268" s="52"/>
    </row>
    <row r="269" spans="1:13" ht="15.75" hidden="1">
      <c r="A269" s="12"/>
      <c r="B269" s="23" t="s">
        <v>514</v>
      </c>
      <c r="C269" s="23" t="s">
        <v>515</v>
      </c>
      <c r="D269" s="39">
        <v>42796</v>
      </c>
      <c r="E269" s="21" t="s">
        <v>39</v>
      </c>
      <c r="F269" s="16">
        <v>4</v>
      </c>
      <c r="G269" s="17">
        <f t="shared" si="5"/>
        <v>67</v>
      </c>
      <c r="H269" s="50"/>
      <c r="I269" s="50"/>
      <c r="J269" s="50"/>
      <c r="K269" s="19">
        <f t="shared" si="11"/>
        <v>0</v>
      </c>
      <c r="L269" s="52"/>
      <c r="M269" s="52"/>
    </row>
    <row r="270" spans="1:13" ht="15.75" hidden="1">
      <c r="A270" s="12"/>
      <c r="B270" s="20" t="s">
        <v>516</v>
      </c>
      <c r="C270" s="20" t="s">
        <v>517</v>
      </c>
      <c r="D270" s="39">
        <v>42796</v>
      </c>
      <c r="E270" s="21" t="s">
        <v>22</v>
      </c>
      <c r="F270" s="16"/>
      <c r="G270" s="17">
        <f t="shared" si="5"/>
        <v>67</v>
      </c>
      <c r="H270" s="43"/>
      <c r="I270" s="44"/>
      <c r="J270" s="43"/>
      <c r="K270" s="19">
        <f t="shared" si="11"/>
        <v>0</v>
      </c>
      <c r="L270" s="29"/>
      <c r="M270" s="29"/>
    </row>
    <row r="271" spans="1:13" ht="15.75" hidden="1">
      <c r="A271" s="12"/>
      <c r="B271" s="20" t="s">
        <v>518</v>
      </c>
      <c r="C271" s="20" t="s">
        <v>519</v>
      </c>
      <c r="D271" s="39">
        <v>42796</v>
      </c>
      <c r="E271" s="21" t="s">
        <v>31</v>
      </c>
      <c r="F271" s="16">
        <v>51</v>
      </c>
      <c r="G271" s="17">
        <f t="shared" si="5"/>
        <v>67</v>
      </c>
      <c r="H271" s="43"/>
      <c r="I271" s="43"/>
      <c r="J271" s="43"/>
      <c r="K271" s="19">
        <f t="shared" si="11"/>
        <v>0</v>
      </c>
      <c r="L271" s="43"/>
      <c r="M271" s="43"/>
    </row>
    <row r="272" spans="1:13" ht="15.75" hidden="1">
      <c r="A272" s="12"/>
      <c r="B272" s="20" t="s">
        <v>520</v>
      </c>
      <c r="C272" s="20" t="s">
        <v>520</v>
      </c>
      <c r="D272" s="39">
        <v>42796</v>
      </c>
      <c r="E272" s="21" t="s">
        <v>31</v>
      </c>
      <c r="F272" s="16">
        <v>48</v>
      </c>
      <c r="G272" s="17">
        <f t="shared" si="5"/>
        <v>67</v>
      </c>
      <c r="H272" s="43"/>
      <c r="I272" s="44"/>
      <c r="J272" s="43"/>
      <c r="K272" s="19">
        <f t="shared" si="11"/>
        <v>0</v>
      </c>
      <c r="L272" s="52"/>
      <c r="M272" s="52"/>
    </row>
    <row r="273" spans="1:13" ht="15.75" hidden="1">
      <c r="A273" s="12"/>
      <c r="B273" s="20" t="s">
        <v>521</v>
      </c>
      <c r="C273" s="20" t="s">
        <v>521</v>
      </c>
      <c r="D273" s="39">
        <v>42789</v>
      </c>
      <c r="E273" s="21" t="s">
        <v>522</v>
      </c>
      <c r="F273" s="16"/>
      <c r="G273" s="17">
        <f t="shared" si="5"/>
        <v>68</v>
      </c>
      <c r="H273" s="43"/>
      <c r="I273" s="44"/>
      <c r="J273" s="43"/>
      <c r="K273" s="19">
        <f t="shared" si="11"/>
        <v>0</v>
      </c>
      <c r="L273" s="29"/>
      <c r="M273" s="29"/>
    </row>
    <row r="274" spans="1:13" ht="15.75" hidden="1">
      <c r="A274" s="12"/>
      <c r="B274" s="20" t="s">
        <v>523</v>
      </c>
      <c r="C274" s="20" t="s">
        <v>524</v>
      </c>
      <c r="D274" s="39">
        <v>42789</v>
      </c>
      <c r="E274" s="21" t="s">
        <v>22</v>
      </c>
      <c r="F274" s="16">
        <v>50</v>
      </c>
      <c r="G274" s="17">
        <f t="shared" si="5"/>
        <v>68</v>
      </c>
      <c r="H274" s="43"/>
      <c r="I274" s="43"/>
      <c r="J274" s="43"/>
      <c r="K274" s="19">
        <f t="shared" si="11"/>
        <v>0</v>
      </c>
      <c r="L274" s="29"/>
      <c r="M274" s="29"/>
    </row>
    <row r="275" spans="1:13" ht="15.75" hidden="1">
      <c r="A275" s="12"/>
      <c r="B275" s="20" t="s">
        <v>525</v>
      </c>
      <c r="C275" s="20" t="s">
        <v>526</v>
      </c>
      <c r="D275" s="39">
        <v>42789</v>
      </c>
      <c r="E275" s="21" t="s">
        <v>31</v>
      </c>
      <c r="F275" s="16">
        <v>26</v>
      </c>
      <c r="G275" s="17">
        <f t="shared" si="5"/>
        <v>68</v>
      </c>
      <c r="H275" s="43"/>
      <c r="I275" s="44"/>
      <c r="J275" s="43"/>
      <c r="K275" s="19">
        <f t="shared" si="11"/>
        <v>0</v>
      </c>
      <c r="L275" s="52"/>
      <c r="M275" s="52"/>
    </row>
    <row r="276" spans="1:13" ht="15.75" hidden="1">
      <c r="A276" s="12"/>
      <c r="B276" s="15" t="s">
        <v>527</v>
      </c>
      <c r="C276" s="15" t="s">
        <v>528</v>
      </c>
      <c r="D276" s="14">
        <v>42782</v>
      </c>
      <c r="E276" s="15" t="s">
        <v>19</v>
      </c>
      <c r="F276" s="28"/>
      <c r="G276" s="17">
        <f t="shared" si="5"/>
        <v>69</v>
      </c>
      <c r="H276" s="43"/>
      <c r="I276" s="61"/>
      <c r="J276" s="43"/>
      <c r="K276" s="19">
        <f t="shared" si="11"/>
        <v>0</v>
      </c>
      <c r="L276" s="52"/>
      <c r="M276" s="52"/>
    </row>
    <row r="277" spans="1:13" ht="15.75" hidden="1">
      <c r="A277" s="12"/>
      <c r="B277" s="20" t="s">
        <v>529</v>
      </c>
      <c r="C277" s="20" t="s">
        <v>530</v>
      </c>
      <c r="D277" s="39">
        <v>42782</v>
      </c>
      <c r="E277" s="21" t="s">
        <v>22</v>
      </c>
      <c r="F277" s="16">
        <v>40</v>
      </c>
      <c r="G277" s="17">
        <f t="shared" si="5"/>
        <v>69</v>
      </c>
      <c r="H277" s="43"/>
      <c r="I277" s="44"/>
      <c r="J277" s="43"/>
      <c r="K277" s="19">
        <f t="shared" si="11"/>
        <v>0</v>
      </c>
      <c r="L277" s="29"/>
      <c r="M277" s="29"/>
    </row>
    <row r="278" spans="1:13" ht="15.75" hidden="1">
      <c r="A278" s="12"/>
      <c r="B278" s="15" t="s">
        <v>531</v>
      </c>
      <c r="C278" s="15" t="s">
        <v>531</v>
      </c>
      <c r="D278" s="14">
        <v>42782</v>
      </c>
      <c r="E278" s="15" t="s">
        <v>36</v>
      </c>
      <c r="F278" s="28">
        <v>20</v>
      </c>
      <c r="G278" s="17">
        <f t="shared" si="5"/>
        <v>69</v>
      </c>
      <c r="H278" s="43"/>
      <c r="I278" s="61"/>
      <c r="J278" s="43"/>
      <c r="K278" s="19">
        <f t="shared" si="11"/>
        <v>0</v>
      </c>
      <c r="L278" s="43"/>
      <c r="M278" s="43"/>
    </row>
    <row r="279" spans="1:13" ht="15.75" hidden="1">
      <c r="A279" s="12"/>
      <c r="B279" s="15" t="s">
        <v>532</v>
      </c>
      <c r="C279" s="15" t="s">
        <v>533</v>
      </c>
      <c r="D279" s="14">
        <v>42782</v>
      </c>
      <c r="E279" s="15" t="s">
        <v>31</v>
      </c>
      <c r="F279" s="28">
        <v>35</v>
      </c>
      <c r="G279" s="17">
        <f t="shared" si="5"/>
        <v>69</v>
      </c>
      <c r="H279" s="43"/>
      <c r="I279" s="43"/>
      <c r="J279" s="43"/>
      <c r="K279" s="19">
        <f t="shared" si="11"/>
        <v>0</v>
      </c>
      <c r="L279" s="29"/>
      <c r="M279" s="29"/>
    </row>
    <row r="280" spans="1:13" ht="15.75" hidden="1">
      <c r="A280" s="12"/>
      <c r="B280" s="15" t="s">
        <v>534</v>
      </c>
      <c r="C280" s="15" t="s">
        <v>535</v>
      </c>
      <c r="D280" s="14">
        <v>42782</v>
      </c>
      <c r="E280" s="15" t="s">
        <v>31</v>
      </c>
      <c r="F280" s="28">
        <v>32</v>
      </c>
      <c r="G280" s="17">
        <f t="shared" si="5"/>
        <v>69</v>
      </c>
      <c r="H280" s="43"/>
      <c r="I280" s="61"/>
      <c r="J280" s="43"/>
      <c r="K280" s="19">
        <f t="shared" si="11"/>
        <v>0</v>
      </c>
      <c r="L280" s="29"/>
      <c r="M280" s="29"/>
    </row>
    <row r="281" spans="1:13" ht="15.75" hidden="1">
      <c r="A281" s="12"/>
      <c r="B281" s="15" t="s">
        <v>536</v>
      </c>
      <c r="C281" s="15" t="s">
        <v>537</v>
      </c>
      <c r="D281" s="14">
        <v>42782</v>
      </c>
      <c r="E281" s="15" t="s">
        <v>28</v>
      </c>
      <c r="F281" s="28"/>
      <c r="G281" s="17">
        <f t="shared" si="5"/>
        <v>69</v>
      </c>
      <c r="H281" s="43"/>
      <c r="I281" s="61"/>
      <c r="J281" s="43"/>
      <c r="K281" s="19">
        <f t="shared" si="11"/>
        <v>0</v>
      </c>
      <c r="L281" s="52"/>
      <c r="M281" s="52"/>
    </row>
    <row r="282" spans="1:13" ht="15.75" hidden="1">
      <c r="A282" s="12"/>
      <c r="B282" s="15" t="s">
        <v>538</v>
      </c>
      <c r="C282" s="15" t="s">
        <v>539</v>
      </c>
      <c r="D282" s="14">
        <v>42775</v>
      </c>
      <c r="E282" s="15" t="s">
        <v>31</v>
      </c>
      <c r="F282" s="28">
        <v>60</v>
      </c>
      <c r="G282" s="17">
        <f t="shared" si="5"/>
        <v>70</v>
      </c>
      <c r="H282" s="43"/>
      <c r="I282" s="43"/>
      <c r="J282" s="43"/>
      <c r="K282" s="19">
        <f t="shared" si="11"/>
        <v>0</v>
      </c>
      <c r="L282" s="29"/>
      <c r="M282" s="29"/>
    </row>
    <row r="283" spans="1:13" ht="15.75" hidden="1">
      <c r="A283" s="12"/>
      <c r="B283" s="15" t="s">
        <v>540</v>
      </c>
      <c r="C283" s="15" t="s">
        <v>540</v>
      </c>
      <c r="D283" s="39">
        <v>42775</v>
      </c>
      <c r="E283" s="15" t="s">
        <v>106</v>
      </c>
      <c r="F283" s="28"/>
      <c r="G283" s="17">
        <f t="shared" si="5"/>
        <v>70</v>
      </c>
      <c r="H283" s="43"/>
      <c r="I283" s="61"/>
      <c r="J283" s="43"/>
      <c r="K283" s="19">
        <f t="shared" si="11"/>
        <v>0</v>
      </c>
      <c r="L283" s="43"/>
      <c r="M283" s="44"/>
    </row>
    <row r="284" spans="1:13" ht="15.75" hidden="1">
      <c r="A284" s="12"/>
      <c r="B284" s="20" t="s">
        <v>541</v>
      </c>
      <c r="C284" s="20" t="s">
        <v>542</v>
      </c>
      <c r="D284" s="39">
        <v>42775</v>
      </c>
      <c r="E284" s="62" t="s">
        <v>16</v>
      </c>
      <c r="F284" s="28">
        <v>69</v>
      </c>
      <c r="G284" s="17">
        <f t="shared" si="5"/>
        <v>70</v>
      </c>
      <c r="H284" s="43"/>
      <c r="I284" s="61"/>
      <c r="J284" s="43"/>
      <c r="K284" s="19">
        <f t="shared" si="11"/>
        <v>0</v>
      </c>
      <c r="L284" s="43"/>
      <c r="M284" s="44"/>
    </row>
    <row r="285" spans="1:13" ht="15.75" hidden="1">
      <c r="A285" s="12"/>
      <c r="B285" s="15" t="s">
        <v>543</v>
      </c>
      <c r="C285" s="15" t="s">
        <v>544</v>
      </c>
      <c r="D285" s="14">
        <v>42768</v>
      </c>
      <c r="E285" s="15" t="s">
        <v>39</v>
      </c>
      <c r="F285" s="28">
        <v>4</v>
      </c>
      <c r="G285" s="17">
        <f t="shared" si="5"/>
        <v>71</v>
      </c>
      <c r="H285" s="43"/>
      <c r="I285" s="61"/>
      <c r="J285" s="43"/>
      <c r="K285" s="19">
        <f t="shared" si="11"/>
        <v>0</v>
      </c>
      <c r="L285" s="29"/>
      <c r="M285" s="29"/>
    </row>
    <row r="286" spans="1:13" ht="15.75" hidden="1">
      <c r="A286" s="12"/>
      <c r="B286" s="15" t="s">
        <v>545</v>
      </c>
      <c r="C286" s="15" t="s">
        <v>546</v>
      </c>
      <c r="D286" s="14">
        <v>42768</v>
      </c>
      <c r="E286" s="15" t="s">
        <v>19</v>
      </c>
      <c r="F286" s="28"/>
      <c r="G286" s="17">
        <f t="shared" si="5"/>
        <v>71</v>
      </c>
      <c r="H286" s="43"/>
      <c r="I286" s="61"/>
      <c r="J286" s="43"/>
      <c r="K286" s="19">
        <f t="shared" si="11"/>
        <v>0</v>
      </c>
      <c r="L286" s="29"/>
      <c r="M286" s="29"/>
    </row>
    <row r="287" spans="1:13" ht="15.75" hidden="1">
      <c r="A287" s="12"/>
      <c r="B287" s="15" t="s">
        <v>547</v>
      </c>
      <c r="C287" s="15" t="s">
        <v>548</v>
      </c>
      <c r="D287" s="14">
        <v>42768</v>
      </c>
      <c r="E287" s="15" t="s">
        <v>16</v>
      </c>
      <c r="F287" s="28">
        <v>33</v>
      </c>
      <c r="G287" s="17">
        <f t="shared" si="5"/>
        <v>71</v>
      </c>
      <c r="H287" s="43"/>
      <c r="I287" s="61"/>
      <c r="J287" s="43"/>
      <c r="K287" s="19">
        <f t="shared" si="11"/>
        <v>0</v>
      </c>
      <c r="L287" s="43"/>
      <c r="M287" s="44"/>
    </row>
    <row r="288" spans="1:13" ht="15.75" hidden="1">
      <c r="A288" s="12"/>
      <c r="B288" s="15" t="s">
        <v>549</v>
      </c>
      <c r="C288" s="15" t="s">
        <v>549</v>
      </c>
      <c r="D288" s="14">
        <v>42761</v>
      </c>
      <c r="E288" s="15" t="s">
        <v>550</v>
      </c>
      <c r="F288" s="28">
        <v>12</v>
      </c>
      <c r="G288" s="17">
        <f t="shared" si="5"/>
        <v>72</v>
      </c>
      <c r="H288" s="43"/>
      <c r="I288" s="61"/>
      <c r="J288" s="43"/>
      <c r="K288" s="19">
        <f t="shared" si="11"/>
        <v>0</v>
      </c>
      <c r="L288" s="52"/>
      <c r="M288" s="52"/>
    </row>
    <row r="289" spans="1:13" ht="15.75" hidden="1">
      <c r="A289" s="12"/>
      <c r="B289" s="15" t="s">
        <v>551</v>
      </c>
      <c r="C289" s="15" t="s">
        <v>552</v>
      </c>
      <c r="D289" s="14">
        <v>42761</v>
      </c>
      <c r="E289" s="15" t="s">
        <v>22</v>
      </c>
      <c r="F289" s="28">
        <v>42</v>
      </c>
      <c r="G289" s="17">
        <f t="shared" si="5"/>
        <v>72</v>
      </c>
      <c r="H289" s="43"/>
      <c r="I289" s="43"/>
      <c r="J289" s="43"/>
      <c r="K289" s="19">
        <f t="shared" si="11"/>
        <v>0</v>
      </c>
      <c r="L289" s="52"/>
      <c r="M289" s="52"/>
    </row>
    <row r="290" spans="1:13" ht="15.75" hidden="1">
      <c r="A290" s="12"/>
      <c r="B290" s="15" t="s">
        <v>553</v>
      </c>
      <c r="C290" s="15" t="s">
        <v>554</v>
      </c>
      <c r="D290" s="14">
        <v>42761</v>
      </c>
      <c r="E290" s="15" t="s">
        <v>31</v>
      </c>
      <c r="F290" s="63">
        <v>45</v>
      </c>
      <c r="G290" s="17">
        <f t="shared" si="5"/>
        <v>72</v>
      </c>
      <c r="H290" s="43"/>
      <c r="I290" s="61"/>
      <c r="J290" s="43"/>
      <c r="K290" s="19">
        <f t="shared" si="11"/>
        <v>0</v>
      </c>
      <c r="L290" s="50"/>
      <c r="M290" s="52"/>
    </row>
    <row r="291" spans="1:13" ht="15.75" hidden="1">
      <c r="A291" s="12"/>
      <c r="B291" s="15" t="s">
        <v>555</v>
      </c>
      <c r="C291" s="15" t="s">
        <v>556</v>
      </c>
      <c r="D291" s="14">
        <v>42761</v>
      </c>
      <c r="E291" s="15" t="s">
        <v>31</v>
      </c>
      <c r="F291" s="63">
        <v>42</v>
      </c>
      <c r="G291" s="17">
        <f t="shared" si="5"/>
        <v>72</v>
      </c>
      <c r="H291" s="43"/>
      <c r="I291" s="61"/>
      <c r="J291" s="43"/>
      <c r="K291" s="19">
        <f t="shared" si="11"/>
        <v>0</v>
      </c>
      <c r="L291" s="52"/>
      <c r="M291" s="52"/>
    </row>
    <row r="292" spans="1:13" ht="15.75" hidden="1">
      <c r="A292" s="12"/>
      <c r="B292" s="15" t="s">
        <v>557</v>
      </c>
      <c r="C292" s="15" t="s">
        <v>557</v>
      </c>
      <c r="D292" s="14">
        <v>42761</v>
      </c>
      <c r="E292" s="15" t="s">
        <v>106</v>
      </c>
      <c r="F292" s="28"/>
      <c r="G292" s="17">
        <f t="shared" si="5"/>
        <v>72</v>
      </c>
      <c r="H292" s="43"/>
      <c r="I292" s="61"/>
      <c r="J292" s="43"/>
      <c r="K292" s="19">
        <f t="shared" si="11"/>
        <v>0</v>
      </c>
      <c r="L292" s="52"/>
      <c r="M292" s="52"/>
    </row>
    <row r="293" spans="1:13" ht="15.75" hidden="1">
      <c r="A293" s="12"/>
      <c r="B293" s="20" t="s">
        <v>558</v>
      </c>
      <c r="C293" s="20" t="s">
        <v>559</v>
      </c>
      <c r="D293" s="39">
        <v>42754</v>
      </c>
      <c r="E293" s="21" t="s">
        <v>19</v>
      </c>
      <c r="F293" s="16"/>
      <c r="G293" s="17">
        <f t="shared" si="5"/>
        <v>73</v>
      </c>
      <c r="H293" s="29"/>
      <c r="I293" s="44"/>
      <c r="J293" s="29"/>
      <c r="K293" s="19">
        <f t="shared" si="11"/>
        <v>0</v>
      </c>
      <c r="L293" s="29"/>
      <c r="M293" s="29"/>
    </row>
    <row r="294" spans="1:13" ht="15.75" hidden="1">
      <c r="A294" s="12"/>
      <c r="B294" s="20" t="s">
        <v>560</v>
      </c>
      <c r="C294" s="20" t="s">
        <v>561</v>
      </c>
      <c r="D294" s="39">
        <v>42754</v>
      </c>
      <c r="E294" s="21" t="s">
        <v>31</v>
      </c>
      <c r="F294" s="60">
        <v>21</v>
      </c>
      <c r="G294" s="17">
        <f t="shared" si="5"/>
        <v>73</v>
      </c>
      <c r="H294" s="29"/>
      <c r="I294" s="44"/>
      <c r="J294" s="29"/>
      <c r="K294" s="19">
        <f t="shared" si="11"/>
        <v>0</v>
      </c>
      <c r="L294" s="29"/>
      <c r="M294" s="29"/>
    </row>
    <row r="295" spans="1:13" ht="15.75" hidden="1">
      <c r="A295" s="12"/>
      <c r="B295" s="20" t="s">
        <v>562</v>
      </c>
      <c r="C295" s="20" t="s">
        <v>563</v>
      </c>
      <c r="D295" s="39">
        <v>42754</v>
      </c>
      <c r="E295" s="21" t="s">
        <v>16</v>
      </c>
      <c r="F295" s="60">
        <v>34</v>
      </c>
      <c r="G295" s="17">
        <f t="shared" si="5"/>
        <v>73</v>
      </c>
      <c r="H295" s="29"/>
      <c r="I295" s="44"/>
      <c r="J295" s="29"/>
      <c r="K295" s="19">
        <f t="shared" si="11"/>
        <v>0</v>
      </c>
      <c r="L295" s="29"/>
      <c r="M295" s="29"/>
    </row>
    <row r="296" spans="1:13" ht="15.75" hidden="1">
      <c r="A296" s="12"/>
      <c r="B296" s="20" t="s">
        <v>564</v>
      </c>
      <c r="C296" s="20" t="s">
        <v>565</v>
      </c>
      <c r="D296" s="39">
        <v>42754</v>
      </c>
      <c r="E296" s="21" t="s">
        <v>16</v>
      </c>
      <c r="F296" s="60">
        <v>51</v>
      </c>
      <c r="G296" s="17">
        <f t="shared" si="5"/>
        <v>73</v>
      </c>
      <c r="H296" s="29"/>
      <c r="I296" s="44"/>
      <c r="J296" s="29"/>
      <c r="K296" s="19">
        <f t="shared" si="11"/>
        <v>0</v>
      </c>
      <c r="L296" s="29"/>
      <c r="M296" s="29"/>
    </row>
    <row r="297" spans="1:13" ht="15.75" hidden="1">
      <c r="A297" s="12"/>
      <c r="B297" s="20" t="s">
        <v>566</v>
      </c>
      <c r="C297" s="20" t="s">
        <v>566</v>
      </c>
      <c r="D297" s="39">
        <v>42747</v>
      </c>
      <c r="E297" s="21" t="s">
        <v>550</v>
      </c>
      <c r="F297" s="16">
        <v>1</v>
      </c>
      <c r="G297" s="17">
        <f t="shared" si="5"/>
        <v>74</v>
      </c>
      <c r="H297" s="43"/>
      <c r="I297" s="61"/>
      <c r="J297" s="43"/>
      <c r="K297" s="19">
        <f t="shared" si="11"/>
        <v>0</v>
      </c>
      <c r="L297" s="52"/>
      <c r="M297" s="52"/>
    </row>
    <row r="298" spans="1:13" ht="15.75" hidden="1">
      <c r="A298" s="12"/>
      <c r="B298" s="20" t="s">
        <v>567</v>
      </c>
      <c r="C298" s="20" t="s">
        <v>568</v>
      </c>
      <c r="D298" s="39">
        <v>42747</v>
      </c>
      <c r="E298" s="21" t="s">
        <v>47</v>
      </c>
      <c r="F298" s="16">
        <v>1</v>
      </c>
      <c r="G298" s="17">
        <f t="shared" si="5"/>
        <v>74</v>
      </c>
      <c r="H298" s="29"/>
      <c r="I298" s="44"/>
      <c r="J298" s="29"/>
      <c r="K298" s="19">
        <f t="shared" si="11"/>
        <v>0</v>
      </c>
      <c r="L298" s="52"/>
      <c r="M298" s="52"/>
    </row>
    <row r="299" spans="1:13" ht="15.75" hidden="1">
      <c r="A299" s="12"/>
      <c r="B299" s="20" t="s">
        <v>569</v>
      </c>
      <c r="C299" s="20" t="s">
        <v>570</v>
      </c>
      <c r="D299" s="39">
        <v>42747</v>
      </c>
      <c r="E299" s="21" t="s">
        <v>128</v>
      </c>
      <c r="F299" s="16"/>
      <c r="G299" s="17">
        <f t="shared" si="5"/>
        <v>74</v>
      </c>
      <c r="H299" s="29"/>
      <c r="I299" s="43"/>
      <c r="J299" s="29"/>
      <c r="K299" s="19">
        <f t="shared" si="11"/>
        <v>0</v>
      </c>
      <c r="L299" s="52"/>
      <c r="M299" s="52"/>
    </row>
    <row r="300" spans="1:13" ht="15.75" hidden="1">
      <c r="A300" s="12"/>
      <c r="B300" s="20" t="s">
        <v>571</v>
      </c>
      <c r="C300" s="20" t="s">
        <v>572</v>
      </c>
      <c r="D300" s="39">
        <v>42747</v>
      </c>
      <c r="E300" s="21" t="s">
        <v>31</v>
      </c>
      <c r="F300" s="60">
        <v>50</v>
      </c>
      <c r="G300" s="17">
        <f t="shared" si="5"/>
        <v>74</v>
      </c>
      <c r="H300" s="29"/>
      <c r="I300" s="44"/>
      <c r="J300" s="29"/>
      <c r="K300" s="19">
        <f t="shared" si="11"/>
        <v>0</v>
      </c>
      <c r="L300" s="52"/>
      <c r="M300" s="52"/>
    </row>
    <row r="301" spans="1:13" ht="15.75" hidden="1">
      <c r="A301" s="12"/>
      <c r="B301" s="20" t="s">
        <v>573</v>
      </c>
      <c r="C301" s="20" t="s">
        <v>574</v>
      </c>
      <c r="D301" s="39">
        <v>42747</v>
      </c>
      <c r="E301" s="21" t="s">
        <v>106</v>
      </c>
      <c r="F301" s="16"/>
      <c r="G301" s="17">
        <f t="shared" si="5"/>
        <v>74</v>
      </c>
      <c r="H301" s="29"/>
      <c r="I301" s="44"/>
      <c r="J301" s="29"/>
      <c r="K301" s="19">
        <f t="shared" si="11"/>
        <v>0</v>
      </c>
      <c r="L301" s="52"/>
      <c r="M301" s="52"/>
    </row>
    <row r="302" spans="1:13" ht="15.75" hidden="1">
      <c r="A302" s="12"/>
      <c r="B302" s="20" t="s">
        <v>575</v>
      </c>
      <c r="C302" s="20" t="s">
        <v>576</v>
      </c>
      <c r="D302" s="39">
        <v>42740</v>
      </c>
      <c r="E302" s="21" t="s">
        <v>39</v>
      </c>
      <c r="F302" s="16">
        <v>1</v>
      </c>
      <c r="G302" s="17">
        <f t="shared" si="5"/>
        <v>75</v>
      </c>
      <c r="H302" s="29"/>
      <c r="I302" s="44"/>
      <c r="J302" s="29"/>
      <c r="K302" s="19">
        <f t="shared" si="11"/>
        <v>0</v>
      </c>
      <c r="L302" s="43"/>
      <c r="M302" s="43"/>
    </row>
    <row r="303" spans="1:13" ht="15.75" hidden="1">
      <c r="A303" s="12"/>
      <c r="B303" s="20" t="s">
        <v>577</v>
      </c>
      <c r="C303" s="20" t="s">
        <v>578</v>
      </c>
      <c r="D303" s="39">
        <v>42740</v>
      </c>
      <c r="E303" s="21" t="s">
        <v>174</v>
      </c>
      <c r="F303" s="16">
        <v>20</v>
      </c>
      <c r="G303" s="17">
        <f t="shared" si="5"/>
        <v>75</v>
      </c>
      <c r="H303" s="43"/>
      <c r="I303" s="44"/>
      <c r="J303" s="43"/>
      <c r="K303" s="19">
        <f t="shared" si="11"/>
        <v>0</v>
      </c>
      <c r="L303" s="29"/>
      <c r="M303" s="29"/>
    </row>
    <row r="304" spans="1:11" ht="15.75" hidden="1">
      <c r="A304" s="12"/>
      <c r="B304" s="20" t="s">
        <v>579</v>
      </c>
      <c r="C304" s="20" t="s">
        <v>580</v>
      </c>
      <c r="D304" s="39">
        <v>42740</v>
      </c>
      <c r="E304" s="21" t="s">
        <v>16</v>
      </c>
      <c r="F304" s="60">
        <v>53</v>
      </c>
      <c r="G304" s="17">
        <f t="shared" si="5"/>
        <v>75</v>
      </c>
      <c r="H304" s="29"/>
      <c r="I304" s="44"/>
      <c r="J304" s="29"/>
      <c r="K304" s="19">
        <f t="shared" si="11"/>
        <v>0</v>
      </c>
    </row>
    <row r="305" spans="1:13" ht="15.75" hidden="1">
      <c r="A305" s="12"/>
      <c r="B305" s="20" t="s">
        <v>581</v>
      </c>
      <c r="C305" s="20" t="s">
        <v>582</v>
      </c>
      <c r="D305" s="39">
        <v>42733</v>
      </c>
      <c r="E305" s="62" t="s">
        <v>39</v>
      </c>
      <c r="F305" s="28">
        <v>49</v>
      </c>
      <c r="G305" s="17">
        <f t="shared" si="5"/>
        <v>76</v>
      </c>
      <c r="H305" s="43"/>
      <c r="I305" s="61"/>
      <c r="J305" s="43"/>
      <c r="K305" s="19">
        <f t="shared" si="11"/>
        <v>0</v>
      </c>
      <c r="L305" s="43"/>
      <c r="M305" s="43"/>
    </row>
    <row r="306" spans="1:13" ht="15.75" hidden="1">
      <c r="A306" s="12"/>
      <c r="B306" s="20" t="s">
        <v>583</v>
      </c>
      <c r="C306" s="20" t="s">
        <v>584</v>
      </c>
      <c r="D306" s="39">
        <v>42733</v>
      </c>
      <c r="E306" s="62" t="s">
        <v>174</v>
      </c>
      <c r="F306" s="28">
        <v>5</v>
      </c>
      <c r="G306" s="17">
        <f t="shared" si="5"/>
        <v>76</v>
      </c>
      <c r="H306" s="43"/>
      <c r="I306" s="61"/>
      <c r="J306" s="43"/>
      <c r="K306" s="19">
        <f t="shared" si="11"/>
        <v>0</v>
      </c>
      <c r="L306" s="52"/>
      <c r="M306" s="52"/>
    </row>
    <row r="307" spans="1:13" ht="15.75" hidden="1">
      <c r="A307" s="12"/>
      <c r="B307" s="20" t="s">
        <v>585</v>
      </c>
      <c r="C307" s="20" t="s">
        <v>586</v>
      </c>
      <c r="D307" s="39">
        <v>42733</v>
      </c>
      <c r="E307" s="62" t="s">
        <v>22</v>
      </c>
      <c r="F307" s="63">
        <v>43</v>
      </c>
      <c r="G307" s="17">
        <f t="shared" si="5"/>
        <v>76</v>
      </c>
      <c r="H307" s="43"/>
      <c r="I307" s="61"/>
      <c r="J307" s="43"/>
      <c r="K307" s="19">
        <f t="shared" si="11"/>
        <v>0</v>
      </c>
      <c r="L307" s="43"/>
      <c r="M307" s="61"/>
    </row>
    <row r="308" spans="1:13" ht="15.75" hidden="1">
      <c r="A308" s="12"/>
      <c r="B308" s="27" t="s">
        <v>587</v>
      </c>
      <c r="C308" s="20" t="s">
        <v>588</v>
      </c>
      <c r="D308" s="14">
        <v>42726</v>
      </c>
      <c r="E308" s="15" t="s">
        <v>31</v>
      </c>
      <c r="F308" s="63">
        <v>40</v>
      </c>
      <c r="G308" s="17">
        <f t="shared" si="5"/>
        <v>77</v>
      </c>
      <c r="H308" s="43"/>
      <c r="I308" s="61"/>
      <c r="J308" s="43"/>
      <c r="K308" s="19">
        <f t="shared" si="11"/>
        <v>0</v>
      </c>
      <c r="L308" s="52"/>
      <c r="M308" s="52"/>
    </row>
    <row r="309" spans="1:13" ht="15.75" hidden="1">
      <c r="A309" s="12"/>
      <c r="B309" s="27" t="s">
        <v>589</v>
      </c>
      <c r="C309" s="27" t="s">
        <v>590</v>
      </c>
      <c r="D309" s="39">
        <v>42726</v>
      </c>
      <c r="E309" s="27" t="s">
        <v>16</v>
      </c>
      <c r="F309" s="63">
        <v>59</v>
      </c>
      <c r="G309" s="17">
        <f t="shared" si="5"/>
        <v>77</v>
      </c>
      <c r="H309" s="43"/>
      <c r="I309" s="43"/>
      <c r="J309" s="43"/>
      <c r="K309" s="19">
        <f t="shared" si="11"/>
        <v>0</v>
      </c>
      <c r="L309" s="43"/>
      <c r="M309" s="43"/>
    </row>
    <row r="310" spans="2:13" ht="15.75" hidden="1">
      <c r="B310" s="20" t="s">
        <v>591</v>
      </c>
      <c r="C310" s="20" t="s">
        <v>592</v>
      </c>
      <c r="D310" s="39">
        <v>42719</v>
      </c>
      <c r="E310" s="21" t="s">
        <v>39</v>
      </c>
      <c r="F310" s="16">
        <v>6</v>
      </c>
      <c r="G310" s="17">
        <f t="shared" si="5"/>
        <v>78</v>
      </c>
      <c r="H310" s="43"/>
      <c r="I310" s="44"/>
      <c r="J310" s="43"/>
      <c r="K310" s="19">
        <f t="shared" si="11"/>
        <v>0</v>
      </c>
      <c r="L310" s="29"/>
      <c r="M310" s="29"/>
    </row>
    <row r="311" spans="2:13" ht="15.75" hidden="1">
      <c r="B311" s="27" t="s">
        <v>593</v>
      </c>
      <c r="C311" s="27" t="s">
        <v>594</v>
      </c>
      <c r="D311" s="39">
        <v>42719</v>
      </c>
      <c r="E311" s="27" t="s">
        <v>19</v>
      </c>
      <c r="F311" s="28"/>
      <c r="G311" s="17">
        <f t="shared" si="5"/>
        <v>78</v>
      </c>
      <c r="H311" s="43"/>
      <c r="I311" s="43"/>
      <c r="J311" s="43"/>
      <c r="K311" s="19">
        <f t="shared" si="11"/>
        <v>0</v>
      </c>
      <c r="L311" s="29"/>
      <c r="M311" s="29"/>
    </row>
    <row r="312" spans="1:13" ht="15.75" hidden="1">
      <c r="A312" s="12"/>
      <c r="B312" s="64" t="s">
        <v>595</v>
      </c>
      <c r="C312" s="20" t="s">
        <v>595</v>
      </c>
      <c r="D312" s="39">
        <v>42719</v>
      </c>
      <c r="E312" s="21" t="s">
        <v>106</v>
      </c>
      <c r="F312" s="28"/>
      <c r="G312" s="17">
        <f t="shared" si="5"/>
        <v>78</v>
      </c>
      <c r="H312" s="43"/>
      <c r="I312" s="29"/>
      <c r="J312" s="43"/>
      <c r="K312" s="19">
        <f t="shared" si="11"/>
        <v>0</v>
      </c>
      <c r="L312" s="43"/>
      <c r="M312" s="44"/>
    </row>
    <row r="313" spans="1:13" ht="15.75" hidden="1">
      <c r="A313" s="12"/>
      <c r="B313" s="27" t="s">
        <v>596</v>
      </c>
      <c r="C313" s="27" t="s">
        <v>597</v>
      </c>
      <c r="D313" s="39">
        <v>42719</v>
      </c>
      <c r="E313" s="27" t="s">
        <v>28</v>
      </c>
      <c r="F313" s="28">
        <v>23</v>
      </c>
      <c r="G313" s="17">
        <f t="shared" si="5"/>
        <v>78</v>
      </c>
      <c r="H313" s="43"/>
      <c r="I313" s="61"/>
      <c r="J313" s="43"/>
      <c r="K313" s="19">
        <f t="shared" si="11"/>
        <v>0</v>
      </c>
      <c r="L313" s="52"/>
      <c r="M313" s="52"/>
    </row>
    <row r="314" spans="1:13" ht="15.75" hidden="1">
      <c r="A314" s="12"/>
      <c r="B314" s="27" t="s">
        <v>598</v>
      </c>
      <c r="C314" s="27" t="s">
        <v>599</v>
      </c>
      <c r="D314" s="39">
        <v>42712</v>
      </c>
      <c r="E314" s="27" t="s">
        <v>106</v>
      </c>
      <c r="F314" s="28"/>
      <c r="G314" s="17">
        <f t="shared" si="5"/>
        <v>79</v>
      </c>
      <c r="H314" s="43"/>
      <c r="I314" s="43"/>
      <c r="J314" s="43"/>
      <c r="K314" s="19">
        <f t="shared" si="11"/>
        <v>0</v>
      </c>
      <c r="L314" s="52"/>
      <c r="M314" s="52"/>
    </row>
    <row r="315" spans="1:13" ht="15.75" hidden="1">
      <c r="A315" s="12"/>
      <c r="B315" s="15" t="s">
        <v>600</v>
      </c>
      <c r="C315" s="15" t="s">
        <v>600</v>
      </c>
      <c r="D315" s="14">
        <v>42705</v>
      </c>
      <c r="E315" s="15" t="s">
        <v>47</v>
      </c>
      <c r="F315" s="28">
        <v>1</v>
      </c>
      <c r="G315" s="17">
        <f t="shared" si="5"/>
        <v>80</v>
      </c>
      <c r="H315" s="43"/>
      <c r="I315" s="61"/>
      <c r="J315" s="43"/>
      <c r="K315" s="19">
        <f t="shared" si="11"/>
        <v>0</v>
      </c>
      <c r="L315" s="27"/>
      <c r="M315" s="27"/>
    </row>
    <row r="316" spans="1:13" ht="15.75" hidden="1">
      <c r="A316" s="12"/>
      <c r="B316" s="27" t="s">
        <v>601</v>
      </c>
      <c r="C316" s="27" t="s">
        <v>601</v>
      </c>
      <c r="D316" s="39">
        <v>42705</v>
      </c>
      <c r="E316" s="27" t="s">
        <v>19</v>
      </c>
      <c r="F316" s="28"/>
      <c r="G316" s="17">
        <f t="shared" si="5"/>
        <v>80</v>
      </c>
      <c r="H316" s="43"/>
      <c r="I316" s="43"/>
      <c r="J316" s="43"/>
      <c r="K316" s="19">
        <f t="shared" si="11"/>
        <v>0</v>
      </c>
      <c r="L316" s="52"/>
      <c r="M316" s="52"/>
    </row>
    <row r="317" spans="1:13" ht="15.75" hidden="1">
      <c r="A317" s="12"/>
      <c r="B317" s="27" t="s">
        <v>602</v>
      </c>
      <c r="C317" s="27" t="s">
        <v>603</v>
      </c>
      <c r="D317" s="39">
        <v>42705</v>
      </c>
      <c r="E317" s="27" t="s">
        <v>106</v>
      </c>
      <c r="F317" s="28"/>
      <c r="G317" s="17">
        <f t="shared" si="5"/>
        <v>80</v>
      </c>
      <c r="H317" s="43"/>
      <c r="I317" s="43"/>
      <c r="J317" s="43"/>
      <c r="K317" s="19">
        <f t="shared" si="11"/>
        <v>0</v>
      </c>
      <c r="L317" s="52"/>
      <c r="M317" s="52"/>
    </row>
    <row r="318" spans="1:13" ht="15.75" hidden="1">
      <c r="A318" s="12"/>
      <c r="B318" s="27" t="s">
        <v>604</v>
      </c>
      <c r="C318" s="27" t="s">
        <v>604</v>
      </c>
      <c r="D318" s="39">
        <v>42705</v>
      </c>
      <c r="E318" s="27" t="s">
        <v>605</v>
      </c>
      <c r="F318" s="28">
        <v>6</v>
      </c>
      <c r="G318" s="17">
        <f t="shared" si="5"/>
        <v>80</v>
      </c>
      <c r="H318" s="43"/>
      <c r="I318" s="61"/>
      <c r="J318" s="43"/>
      <c r="K318" s="19">
        <f t="shared" si="11"/>
        <v>0</v>
      </c>
      <c r="L318" s="43"/>
      <c r="M318" s="43"/>
    </row>
    <row r="319" spans="1:13" ht="15.75" hidden="1">
      <c r="A319" s="12"/>
      <c r="B319" s="20" t="s">
        <v>606</v>
      </c>
      <c r="C319" s="20" t="s">
        <v>607</v>
      </c>
      <c r="D319" s="39">
        <v>42698</v>
      </c>
      <c r="E319" s="21" t="s">
        <v>39</v>
      </c>
      <c r="F319" s="16"/>
      <c r="G319" s="17">
        <f t="shared" si="5"/>
        <v>81</v>
      </c>
      <c r="H319" s="43"/>
      <c r="I319" s="44"/>
      <c r="J319" s="43"/>
      <c r="K319" s="19">
        <f t="shared" si="11"/>
        <v>0</v>
      </c>
      <c r="L319" s="29"/>
      <c r="M319" s="29"/>
    </row>
    <row r="320" spans="1:13" ht="15.75" hidden="1">
      <c r="A320" s="12"/>
      <c r="B320" s="25" t="s">
        <v>608</v>
      </c>
      <c r="C320" s="20" t="s">
        <v>609</v>
      </c>
      <c r="D320" s="39">
        <v>42684</v>
      </c>
      <c r="E320" s="21" t="s">
        <v>47</v>
      </c>
      <c r="F320" s="16">
        <v>1</v>
      </c>
      <c r="G320" s="17">
        <f t="shared" si="5"/>
        <v>83</v>
      </c>
      <c r="H320" s="43"/>
      <c r="I320" s="44"/>
      <c r="J320" s="43"/>
      <c r="K320" s="19">
        <f t="shared" si="11"/>
        <v>0</v>
      </c>
      <c r="L320" s="52"/>
      <c r="M320" s="52"/>
    </row>
    <row r="321" spans="1:13" ht="15.75" hidden="1">
      <c r="A321" s="12"/>
      <c r="B321" s="25" t="s">
        <v>610</v>
      </c>
      <c r="C321" s="20" t="s">
        <v>611</v>
      </c>
      <c r="D321" s="39">
        <v>42642</v>
      </c>
      <c r="E321" s="21" t="s">
        <v>47</v>
      </c>
      <c r="F321" s="28">
        <v>1</v>
      </c>
      <c r="G321" s="17">
        <f t="shared" si="5"/>
        <v>89</v>
      </c>
      <c r="H321" s="52"/>
      <c r="I321" s="52"/>
      <c r="J321" s="52"/>
      <c r="K321" s="19">
        <f t="shared" si="11"/>
        <v>0</v>
      </c>
      <c r="L321" s="43"/>
      <c r="M321" s="44"/>
    </row>
    <row r="322" spans="1:13" ht="15.75" hidden="1">
      <c r="A322" s="12"/>
      <c r="B322" s="27" t="s">
        <v>612</v>
      </c>
      <c r="C322" s="27" t="s">
        <v>613</v>
      </c>
      <c r="D322" s="39">
        <v>42621</v>
      </c>
      <c r="E322" s="27" t="s">
        <v>47</v>
      </c>
      <c r="F322" s="28">
        <v>1</v>
      </c>
      <c r="G322" s="17">
        <f t="shared" si="5"/>
        <v>92</v>
      </c>
      <c r="H322" s="43"/>
      <c r="I322" s="61"/>
      <c r="J322" s="43"/>
      <c r="K322" s="19">
        <f t="shared" si="11"/>
        <v>0</v>
      </c>
      <c r="L322" s="43"/>
      <c r="M322" s="44"/>
    </row>
    <row r="323" spans="1:13" ht="15.75" hidden="1">
      <c r="A323" s="12"/>
      <c r="B323" s="15" t="s">
        <v>614</v>
      </c>
      <c r="C323" s="15" t="s">
        <v>615</v>
      </c>
      <c r="D323" s="14">
        <v>42565</v>
      </c>
      <c r="E323" s="15" t="s">
        <v>47</v>
      </c>
      <c r="F323" s="28">
        <v>1</v>
      </c>
      <c r="G323" s="17">
        <f t="shared" si="5"/>
        <v>100</v>
      </c>
      <c r="H323" s="43"/>
      <c r="I323" s="61"/>
      <c r="J323" s="43"/>
      <c r="K323" s="19">
        <f t="shared" si="11"/>
        <v>0</v>
      </c>
      <c r="L323" s="52"/>
      <c r="M323" s="52"/>
    </row>
    <row r="324" spans="1:13" ht="15.75" hidden="1">
      <c r="A324" s="12"/>
      <c r="B324" s="23" t="s">
        <v>616</v>
      </c>
      <c r="C324" s="23" t="s">
        <v>617</v>
      </c>
      <c r="D324" s="39">
        <v>42138</v>
      </c>
      <c r="E324" s="21" t="s">
        <v>39</v>
      </c>
      <c r="F324" s="16"/>
      <c r="G324" s="17">
        <f t="shared" si="5"/>
        <v>161</v>
      </c>
      <c r="H324" s="43"/>
      <c r="I324" s="44"/>
      <c r="J324" s="43"/>
      <c r="K324" s="19">
        <f t="shared" si="11"/>
        <v>0</v>
      </c>
      <c r="L324" s="52"/>
      <c r="M324" s="52"/>
    </row>
    <row r="325" spans="1:13" ht="15.75" hidden="1">
      <c r="A325" s="12"/>
      <c r="B325" s="23" t="s">
        <v>618</v>
      </c>
      <c r="C325" s="23" t="s">
        <v>619</v>
      </c>
      <c r="D325" s="39">
        <v>41760</v>
      </c>
      <c r="E325" s="21" t="s">
        <v>39</v>
      </c>
      <c r="F325" s="16"/>
      <c r="G325" s="17">
        <f t="shared" si="5"/>
        <v>215</v>
      </c>
      <c r="H325" s="43"/>
      <c r="I325" s="44"/>
      <c r="J325" s="43"/>
      <c r="K325" s="19">
        <f t="shared" si="11"/>
        <v>0</v>
      </c>
      <c r="L325" s="52"/>
      <c r="M325" s="52"/>
    </row>
    <row r="326" spans="1:13" ht="15.75" hidden="1">
      <c r="A326" s="12"/>
      <c r="B326" s="23" t="s">
        <v>620</v>
      </c>
      <c r="C326" s="23" t="s">
        <v>621</v>
      </c>
      <c r="D326" s="40"/>
      <c r="E326" s="21" t="s">
        <v>39</v>
      </c>
      <c r="F326" s="16">
        <v>7</v>
      </c>
      <c r="G326" s="17"/>
      <c r="H326" s="43"/>
      <c r="I326" s="44"/>
      <c r="J326" s="43"/>
      <c r="K326" s="19">
        <f t="shared" si="11"/>
        <v>0</v>
      </c>
      <c r="L326" s="43"/>
      <c r="M326" s="44"/>
    </row>
    <row r="327" spans="1:13" ht="15.75" hidden="1">
      <c r="A327" s="12"/>
      <c r="B327" s="23" t="s">
        <v>622</v>
      </c>
      <c r="C327" s="23" t="s">
        <v>623</v>
      </c>
      <c r="D327" s="39"/>
      <c r="E327" s="21" t="s">
        <v>39</v>
      </c>
      <c r="F327" s="16"/>
      <c r="G327" s="17"/>
      <c r="H327" s="43"/>
      <c r="I327" s="44"/>
      <c r="J327" s="43"/>
      <c r="K327" s="19">
        <f t="shared" si="11"/>
        <v>0</v>
      </c>
      <c r="L327" s="52"/>
      <c r="M327" s="52"/>
    </row>
    <row r="328" spans="1:13" ht="15.75" hidden="1">
      <c r="A328" s="12"/>
      <c r="B328" s="23"/>
      <c r="C328" s="23"/>
      <c r="D328" s="39"/>
      <c r="E328" s="21"/>
      <c r="F328" s="16"/>
      <c r="G328" s="17"/>
      <c r="H328" s="43"/>
      <c r="I328" s="44"/>
      <c r="J328" s="43"/>
      <c r="K328" s="19"/>
      <c r="L328" s="52"/>
      <c r="M328" s="52"/>
    </row>
    <row r="329" spans="1:13" ht="15.75">
      <c r="A329" s="12"/>
      <c r="G329" s="17"/>
      <c r="L329" s="52"/>
      <c r="M329" s="52"/>
    </row>
    <row r="330" spans="1:13" ht="15.75">
      <c r="A330" s="65"/>
      <c r="B330" s="66" t="s">
        <v>624</v>
      </c>
      <c r="C330" s="66"/>
      <c r="D330" s="66"/>
      <c r="E330" s="66"/>
      <c r="F330" s="67"/>
      <c r="G330" s="68"/>
      <c r="H330" s="69">
        <f>SUM(H15:H329)</f>
        <v>364224924</v>
      </c>
      <c r="I330" s="69">
        <f>SUM(I15:I329)</f>
        <v>239404</v>
      </c>
      <c r="J330" s="69">
        <v>228441004</v>
      </c>
      <c r="K330" s="70">
        <f>IF(J330&lt;&gt;0,-(J330-H330)/J330,"")</f>
        <v>0.5943938155691173</v>
      </c>
      <c r="L330" s="69">
        <f>SUM(L15:L329)</f>
        <v>3518657122</v>
      </c>
      <c r="M330" s="69">
        <f>SUM(M15:M329)</f>
        <v>2359729</v>
      </c>
    </row>
    <row r="331" ht="15.75">
      <c r="B331" t="s">
        <v>625</v>
      </c>
    </row>
    <row r="332" spans="2:8" ht="15.75">
      <c r="B332" t="s">
        <v>626</v>
      </c>
      <c r="F332" s="71"/>
      <c r="H332" t="s">
        <v>627</v>
      </c>
    </row>
    <row r="333" ht="15.75">
      <c r="B333" s="72">
        <v>43262</v>
      </c>
    </row>
    <row r="335" spans="3:5" ht="15.75" outlineLevel="1">
      <c r="C335" t="s">
        <v>16</v>
      </c>
      <c r="D335" s="49">
        <f>SUMIF($E$4:$E$329,"=UIP",$H$4:$I$329)</f>
        <v>192263498</v>
      </c>
      <c r="E335" s="73">
        <f aca="true" t="shared" si="12" ref="E335:E352">D335/$D$354</f>
        <v>0.527870239874084</v>
      </c>
    </row>
    <row r="336" spans="3:5" ht="15.75" outlineLevel="1">
      <c r="C336" t="s">
        <v>19</v>
      </c>
      <c r="D336" s="49">
        <f>SUMIF($E$4:$E$329,"=Forum",$H$4:$H$329)</f>
        <v>96932642</v>
      </c>
      <c r="E336" s="73">
        <f t="shared" si="12"/>
        <v>0.2661340166825047</v>
      </c>
    </row>
    <row r="337" spans="3:5" ht="15.75" outlineLevel="1">
      <c r="C337" t="s">
        <v>22</v>
      </c>
      <c r="D337" s="49">
        <f>SUMIF($E$4:$E$329,"=Freeman",$H$4:$H$329)</f>
        <v>32310861</v>
      </c>
      <c r="E337" s="73">
        <f t="shared" si="12"/>
        <v>0.08871128489822953</v>
      </c>
    </row>
    <row r="338" spans="3:5" ht="15.75" outlineLevel="1">
      <c r="C338" t="s">
        <v>28</v>
      </c>
      <c r="D338" s="49">
        <f>SUMIF($E$4:$E$329,"=Vertigo",$H$4:$H$329)</f>
        <v>12128755</v>
      </c>
      <c r="E338" s="73">
        <f t="shared" si="12"/>
        <v>0.03330017854571644</v>
      </c>
    </row>
    <row r="339" spans="3:5" ht="15.75" outlineLevel="1">
      <c r="C339" t="s">
        <v>31</v>
      </c>
      <c r="D339" s="49">
        <f>SUMIF($E$4:$E$329,"=InterCom",$H$4:$H$329)</f>
        <v>11660165</v>
      </c>
      <c r="E339" s="73">
        <f t="shared" si="12"/>
        <v>0.0320136383637491</v>
      </c>
    </row>
    <row r="340" spans="3:5" ht="15.75" outlineLevel="1">
      <c r="C340" t="s">
        <v>39</v>
      </c>
      <c r="D340" s="49">
        <f>SUMIF($E$4:$E$329,"=ADS",$H$4:$H$329)</f>
        <v>9432078</v>
      </c>
      <c r="E340" s="73">
        <f t="shared" si="12"/>
        <v>0.025896300276254572</v>
      </c>
    </row>
    <row r="341" spans="3:5" ht="15.75" outlineLevel="1">
      <c r="C341" t="s">
        <v>36</v>
      </c>
      <c r="D341" s="49">
        <f>SUMIF($E$4:$E$329,"=Hungaricom",$H$4:$H$329)</f>
        <v>6181140</v>
      </c>
      <c r="E341" s="73">
        <f t="shared" si="12"/>
        <v>0.01697066727921124</v>
      </c>
    </row>
    <row r="342" spans="3:5" ht="15.75" outlineLevel="1">
      <c r="C342" t="s">
        <v>47</v>
      </c>
      <c r="D342" s="49">
        <f>SUMIF($E$4:$E$329,"=Big Bang Media",$H$4:$H$329)</f>
        <v>3315785</v>
      </c>
      <c r="E342" s="73">
        <f t="shared" si="12"/>
        <v>0.009103674080250477</v>
      </c>
    </row>
    <row r="343" spans="3:5" ht="15.75" outlineLevel="1">
      <c r="C343" t="s">
        <v>628</v>
      </c>
      <c r="D343" s="49">
        <f>SUMIF($E$4:$E$329,"=CineTel",$H$4:$H$329)</f>
        <v>0</v>
      </c>
      <c r="E343" s="73">
        <f t="shared" si="12"/>
        <v>0</v>
      </c>
    </row>
    <row r="344" spans="3:5" ht="15.75" outlineLevel="1">
      <c r="C344" t="s">
        <v>106</v>
      </c>
      <c r="D344" s="49">
        <f>SUMIF($E$4:$E$329,"=MoziNet",$H$4:$H$329)</f>
        <v>0</v>
      </c>
      <c r="E344" s="73">
        <f t="shared" si="12"/>
        <v>0</v>
      </c>
    </row>
    <row r="345" spans="3:5" ht="15.75" outlineLevel="1">
      <c r="C345" t="s">
        <v>119</v>
      </c>
      <c r="D345" s="49">
        <f>SUMIF($E$4:$E$329,"=Cirko Film",$H$4:$H$329)</f>
        <v>0</v>
      </c>
      <c r="E345" s="73">
        <f t="shared" si="12"/>
        <v>0</v>
      </c>
    </row>
    <row r="346" spans="3:5" ht="15.75" outlineLevel="1">
      <c r="C346" t="s">
        <v>128</v>
      </c>
      <c r="D346" s="49">
        <f>SUMIF($E$4:$E$329,"=Cinefilco",$H$4:$H$329)</f>
        <v>0</v>
      </c>
      <c r="E346" s="73">
        <f t="shared" si="12"/>
        <v>0</v>
      </c>
    </row>
    <row r="347" spans="3:5" ht="15.75" outlineLevel="1">
      <c r="C347" t="s">
        <v>134</v>
      </c>
      <c r="D347" s="49">
        <f>SUMIF($E$4:$E$329,"=Pannonia",$H$4:$H$329)</f>
        <v>0</v>
      </c>
      <c r="E347" s="73">
        <f t="shared" si="12"/>
        <v>0</v>
      </c>
    </row>
    <row r="348" spans="3:5" ht="15.75" outlineLevel="1">
      <c r="C348" s="74" t="s">
        <v>174</v>
      </c>
      <c r="D348" s="49">
        <f>SUMIF($E$4:$E$329,"=Cinenuovo",$H$4:$H$329)</f>
        <v>0</v>
      </c>
      <c r="E348" s="73">
        <f t="shared" si="12"/>
        <v>0</v>
      </c>
    </row>
    <row r="349" spans="3:5" ht="15.75" outlineLevel="1">
      <c r="C349" t="s">
        <v>327</v>
      </c>
      <c r="D349" s="49">
        <f>SUMIF($E$4:$E$329,"FilmNet",$H$4:$H$329)</f>
        <v>0</v>
      </c>
      <c r="E349" s="73">
        <f t="shared" si="12"/>
        <v>0</v>
      </c>
    </row>
    <row r="350" spans="3:5" ht="15.75" outlineLevel="1">
      <c r="C350" t="s">
        <v>301</v>
      </c>
      <c r="D350" s="49">
        <f>SUMIF($E$4:$E$329,"A Company",$H$4:$H$329)</f>
        <v>0</v>
      </c>
      <c r="E350" s="73">
        <f t="shared" si="12"/>
        <v>0</v>
      </c>
    </row>
    <row r="351" spans="3:5" ht="15.75" outlineLevel="1">
      <c r="C351" t="s">
        <v>321</v>
      </c>
      <c r="D351" s="49">
        <f>SUMIF($E$4:$E$329,"Sky Film",$H$4:$H$329)</f>
        <v>0</v>
      </c>
      <c r="E351" s="73">
        <f t="shared" si="12"/>
        <v>0</v>
      </c>
    </row>
    <row r="352" spans="3:5" ht="15.75" outlineLevel="1">
      <c r="C352" t="s">
        <v>123</v>
      </c>
      <c r="D352" s="49">
        <f>SUMIF($E$4:$E$329,"=Kedd",$H$4:$H$329)</f>
        <v>0</v>
      </c>
      <c r="E352" s="73">
        <f t="shared" si="12"/>
        <v>0</v>
      </c>
    </row>
    <row r="353" ht="15.75" outlineLevel="1"/>
    <row r="354" spans="4:5" ht="15.75" outlineLevel="1">
      <c r="D354">
        <f>SUM(D335:D353)</f>
        <v>364224924</v>
      </c>
      <c r="E354" s="73">
        <f>D354/$D$354</f>
        <v>1</v>
      </c>
    </row>
    <row r="355" ht="18.75">
      <c r="B355" s="75" t="s">
        <v>629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4"/>
  <sheetViews>
    <sheetView workbookViewId="0" topLeftCell="A1">
      <selection activeCell="B2" sqref="B2"/>
    </sheetView>
  </sheetViews>
  <sheetFormatPr defaultColWidth="10.28125" defaultRowHeight="15"/>
  <cols>
    <col min="1" max="1" width="4.421875" style="0" customWidth="1"/>
    <col min="2" max="2" width="49.421875" style="0" customWidth="1"/>
    <col min="3" max="3" width="40.8515625" style="0" customWidth="1"/>
    <col min="4" max="4" width="10.421875" style="0" customWidth="1"/>
    <col min="5" max="5" width="15.00390625" style="0" customWidth="1"/>
    <col min="6" max="7" width="10.421875" style="0" customWidth="1"/>
    <col min="8" max="9" width="13.421875" style="0" customWidth="1"/>
    <col min="10" max="16384" width="10.421875" style="0" customWidth="1"/>
  </cols>
  <sheetData>
    <row r="1" spans="1:9" ht="105.7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</row>
    <row r="3" spans="1:9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</row>
    <row r="4" spans="1:9" ht="17.25" customHeight="1">
      <c r="A4" s="76">
        <v>1</v>
      </c>
      <c r="B4" s="77" t="s">
        <v>152</v>
      </c>
      <c r="C4" s="77" t="s">
        <v>153</v>
      </c>
      <c r="D4" s="78">
        <v>43083</v>
      </c>
      <c r="E4" s="21" t="s">
        <v>19</v>
      </c>
      <c r="F4" s="16"/>
      <c r="G4" s="79">
        <v>1</v>
      </c>
      <c r="H4" s="43">
        <v>421994147</v>
      </c>
      <c r="I4" s="44">
        <v>279513</v>
      </c>
    </row>
    <row r="5" spans="1:9" ht="17.25" customHeight="1">
      <c r="A5" s="76">
        <v>2</v>
      </c>
      <c r="B5" s="77" t="s">
        <v>32</v>
      </c>
      <c r="C5" s="77" t="s">
        <v>33</v>
      </c>
      <c r="D5" s="14">
        <v>43216</v>
      </c>
      <c r="E5" s="21" t="s">
        <v>19</v>
      </c>
      <c r="F5" s="16"/>
      <c r="G5" s="79">
        <v>1</v>
      </c>
      <c r="H5" s="18">
        <v>316795665</v>
      </c>
      <c r="I5" s="22">
        <v>204408</v>
      </c>
    </row>
    <row r="6" spans="1:9" ht="17.25" customHeight="1">
      <c r="A6" s="76">
        <v>3</v>
      </c>
      <c r="B6" s="13" t="s">
        <v>268</v>
      </c>
      <c r="C6" s="13" t="s">
        <v>269</v>
      </c>
      <c r="D6" s="78">
        <v>43041</v>
      </c>
      <c r="E6" s="80" t="s">
        <v>19</v>
      </c>
      <c r="F6" s="15"/>
      <c r="G6" s="79">
        <v>1</v>
      </c>
      <c r="H6" s="43">
        <v>260498993</v>
      </c>
      <c r="I6" s="44">
        <v>174521</v>
      </c>
    </row>
    <row r="7" spans="1:9" ht="17.25" customHeight="1">
      <c r="A7" s="76">
        <v>4</v>
      </c>
      <c r="B7" s="13" t="s">
        <v>593</v>
      </c>
      <c r="C7" s="13" t="s">
        <v>594</v>
      </c>
      <c r="D7" s="14">
        <v>42719</v>
      </c>
      <c r="E7" s="15" t="s">
        <v>19</v>
      </c>
      <c r="F7" s="28"/>
      <c r="G7" s="79">
        <v>1</v>
      </c>
      <c r="H7" s="43">
        <v>244828960</v>
      </c>
      <c r="I7" s="43">
        <v>167573</v>
      </c>
    </row>
    <row r="8" spans="1:9" ht="17.25" customHeight="1">
      <c r="A8" s="76">
        <v>5</v>
      </c>
      <c r="B8" s="13" t="s">
        <v>23</v>
      </c>
      <c r="C8" s="13" t="s">
        <v>23</v>
      </c>
      <c r="D8" s="14">
        <v>43237</v>
      </c>
      <c r="E8" s="15" t="s">
        <v>19</v>
      </c>
      <c r="F8" s="16"/>
      <c r="G8" s="79">
        <v>1</v>
      </c>
      <c r="H8" s="18">
        <v>228793696</v>
      </c>
      <c r="I8" s="22">
        <v>156131</v>
      </c>
    </row>
    <row r="9" spans="1:9" ht="17.25" customHeight="1">
      <c r="A9" s="76">
        <v>6</v>
      </c>
      <c r="B9" s="81" t="s">
        <v>14</v>
      </c>
      <c r="C9" s="81" t="s">
        <v>15</v>
      </c>
      <c r="D9" s="82">
        <v>43258</v>
      </c>
      <c r="E9" s="83" t="s">
        <v>16</v>
      </c>
      <c r="F9" s="84">
        <v>66</v>
      </c>
      <c r="G9" s="85">
        <v>1</v>
      </c>
      <c r="H9" s="86">
        <v>187606868</v>
      </c>
      <c r="I9" s="86">
        <v>118953</v>
      </c>
    </row>
    <row r="10" spans="1:9" ht="17.25" customHeight="1">
      <c r="A10" s="76">
        <v>7</v>
      </c>
      <c r="B10" s="77" t="s">
        <v>402</v>
      </c>
      <c r="C10" s="77" t="s">
        <v>403</v>
      </c>
      <c r="D10" s="14">
        <v>42915</v>
      </c>
      <c r="E10" s="21" t="s">
        <v>16</v>
      </c>
      <c r="F10" s="16">
        <v>69</v>
      </c>
      <c r="G10" s="79">
        <v>1</v>
      </c>
      <c r="H10" s="43">
        <v>186876351</v>
      </c>
      <c r="I10" s="44">
        <v>138859</v>
      </c>
    </row>
    <row r="11" spans="1:9" ht="17.25" customHeight="1">
      <c r="A11" s="76">
        <v>8</v>
      </c>
      <c r="B11" s="77" t="s">
        <v>477</v>
      </c>
      <c r="C11" s="77" t="s">
        <v>478</v>
      </c>
      <c r="D11" s="14">
        <v>42838</v>
      </c>
      <c r="E11" s="21" t="s">
        <v>16</v>
      </c>
      <c r="F11" s="16">
        <v>59</v>
      </c>
      <c r="G11" s="79">
        <v>1</v>
      </c>
      <c r="H11" s="43">
        <v>185909954</v>
      </c>
      <c r="I11" s="44">
        <v>130341</v>
      </c>
    </row>
    <row r="12" spans="1:9" ht="17.25" customHeight="1">
      <c r="A12" s="76">
        <v>9</v>
      </c>
      <c r="B12" s="77" t="s">
        <v>138</v>
      </c>
      <c r="C12" s="77" t="s">
        <v>138</v>
      </c>
      <c r="D12" s="14">
        <v>43146</v>
      </c>
      <c r="E12" s="21" t="s">
        <v>28</v>
      </c>
      <c r="F12" s="16"/>
      <c r="G12" s="79">
        <v>1</v>
      </c>
      <c r="H12" s="18">
        <v>148090624</v>
      </c>
      <c r="I12" s="22">
        <v>101276</v>
      </c>
    </row>
    <row r="13" spans="1:9" ht="17.25" customHeight="1">
      <c r="A13" s="76">
        <v>10</v>
      </c>
      <c r="B13" s="87" t="s">
        <v>17</v>
      </c>
      <c r="C13" s="87" t="s">
        <v>18</v>
      </c>
      <c r="D13" s="14">
        <v>43244</v>
      </c>
      <c r="E13" s="21" t="s">
        <v>19</v>
      </c>
      <c r="F13" s="16"/>
      <c r="G13" s="79">
        <v>1</v>
      </c>
      <c r="H13" s="18">
        <v>147053993</v>
      </c>
      <c r="I13" s="18">
        <v>94607</v>
      </c>
    </row>
    <row r="14" spans="2:9" ht="17.25" customHeight="1">
      <c r="B14" s="88" t="s">
        <v>435</v>
      </c>
      <c r="C14" s="88" t="s">
        <v>436</v>
      </c>
      <c r="D14" s="89">
        <v>42880</v>
      </c>
      <c r="E14" s="20" t="s">
        <v>19</v>
      </c>
      <c r="F14" s="55"/>
      <c r="G14" s="90">
        <v>1</v>
      </c>
      <c r="H14" s="56">
        <v>145787710</v>
      </c>
      <c r="I14" s="57">
        <v>99193</v>
      </c>
    </row>
    <row r="15" spans="2:9" ht="17.25" customHeight="1">
      <c r="B15" s="77" t="s">
        <v>450</v>
      </c>
      <c r="C15" s="77" t="s">
        <v>630</v>
      </c>
      <c r="D15" s="14">
        <v>42859</v>
      </c>
      <c r="E15" s="21" t="s">
        <v>19</v>
      </c>
      <c r="F15" s="16"/>
      <c r="G15" s="79">
        <v>1</v>
      </c>
      <c r="H15" s="43">
        <v>145225680</v>
      </c>
      <c r="I15" s="44">
        <v>96108</v>
      </c>
    </row>
    <row r="16" spans="2:9" ht="17.25" customHeight="1">
      <c r="B16" s="87" t="s">
        <v>541</v>
      </c>
      <c r="C16" s="87" t="s">
        <v>542</v>
      </c>
      <c r="D16" s="14">
        <v>42775</v>
      </c>
      <c r="E16" s="62" t="s">
        <v>16</v>
      </c>
      <c r="F16" s="28">
        <v>69</v>
      </c>
      <c r="G16" s="79">
        <v>1</v>
      </c>
      <c r="H16" s="43">
        <v>139075741</v>
      </c>
      <c r="I16" s="61">
        <v>101648</v>
      </c>
    </row>
    <row r="17" spans="2:9" ht="17.25" customHeight="1">
      <c r="B17" s="77" t="s">
        <v>111</v>
      </c>
      <c r="C17" s="77" t="s">
        <v>112</v>
      </c>
      <c r="D17" s="14">
        <v>43146</v>
      </c>
      <c r="E17" s="21" t="s">
        <v>19</v>
      </c>
      <c r="F17" s="16"/>
      <c r="G17" s="79">
        <v>1</v>
      </c>
      <c r="H17" s="18">
        <v>137912641</v>
      </c>
      <c r="I17" s="22">
        <v>88530</v>
      </c>
    </row>
    <row r="18" spans="2:9" ht="17.25" customHeight="1">
      <c r="B18" s="77" t="s">
        <v>165</v>
      </c>
      <c r="C18" s="77" t="s">
        <v>166</v>
      </c>
      <c r="D18" s="14">
        <v>43139</v>
      </c>
      <c r="E18" s="21" t="s">
        <v>16</v>
      </c>
      <c r="F18" s="16">
        <v>65</v>
      </c>
      <c r="G18" s="79">
        <v>1</v>
      </c>
      <c r="H18" s="18">
        <v>137570108</v>
      </c>
      <c r="I18" s="22">
        <v>97971</v>
      </c>
    </row>
    <row r="19" spans="2:9" ht="17.25" customHeight="1">
      <c r="B19" s="13" t="s">
        <v>495</v>
      </c>
      <c r="C19" s="13" t="s">
        <v>496</v>
      </c>
      <c r="D19" s="14">
        <v>42820</v>
      </c>
      <c r="E19" s="15" t="s">
        <v>19</v>
      </c>
      <c r="F19" s="28"/>
      <c r="G19" s="79">
        <v>1</v>
      </c>
      <c r="H19" s="43">
        <v>131906045</v>
      </c>
      <c r="I19" s="61">
        <v>90589</v>
      </c>
    </row>
    <row r="20" spans="2:9" ht="17.25" customHeight="1">
      <c r="B20" s="91" t="s">
        <v>338</v>
      </c>
      <c r="C20" s="91" t="s">
        <v>339</v>
      </c>
      <c r="D20" s="78">
        <v>42985</v>
      </c>
      <c r="E20" s="92" t="s">
        <v>31</v>
      </c>
      <c r="F20" s="93">
        <v>53</v>
      </c>
      <c r="G20" s="79">
        <v>1</v>
      </c>
      <c r="H20" s="43">
        <v>117242901</v>
      </c>
      <c r="I20" s="44">
        <v>82129</v>
      </c>
    </row>
    <row r="21" spans="2:9" ht="17.25" customHeight="1">
      <c r="B21" s="94" t="s">
        <v>439</v>
      </c>
      <c r="C21" s="94" t="s">
        <v>439</v>
      </c>
      <c r="D21" s="14">
        <v>42873</v>
      </c>
      <c r="E21" s="21" t="s">
        <v>31</v>
      </c>
      <c r="F21" s="16">
        <v>68</v>
      </c>
      <c r="G21" s="79">
        <v>1</v>
      </c>
      <c r="H21" s="43">
        <v>112998875</v>
      </c>
      <c r="I21" s="44">
        <v>74015</v>
      </c>
    </row>
    <row r="22" spans="2:9" ht="17.25" customHeight="1">
      <c r="B22" s="13" t="s">
        <v>50</v>
      </c>
      <c r="C22" s="13" t="s">
        <v>51</v>
      </c>
      <c r="D22" s="14">
        <v>43174</v>
      </c>
      <c r="E22" s="15" t="s">
        <v>31</v>
      </c>
      <c r="F22" s="16">
        <v>65</v>
      </c>
      <c r="G22" s="79">
        <v>1</v>
      </c>
      <c r="H22" s="18">
        <v>111551083</v>
      </c>
      <c r="I22" s="18">
        <v>82566</v>
      </c>
    </row>
    <row r="23" spans="2:9" ht="17.25" customHeight="1">
      <c r="B23" s="13" t="s">
        <v>57</v>
      </c>
      <c r="C23" s="94" t="s">
        <v>58</v>
      </c>
      <c r="D23" s="14">
        <v>43188</v>
      </c>
      <c r="E23" s="15" t="s">
        <v>31</v>
      </c>
      <c r="F23" s="16">
        <v>59</v>
      </c>
      <c r="G23" s="79">
        <v>1</v>
      </c>
      <c r="H23" s="18">
        <v>111263054</v>
      </c>
      <c r="I23" s="18">
        <v>66676</v>
      </c>
    </row>
    <row r="24" spans="2:9" ht="17.25" customHeight="1">
      <c r="B24" s="87" t="s">
        <v>579</v>
      </c>
      <c r="C24" s="87" t="s">
        <v>580</v>
      </c>
      <c r="D24" s="14">
        <v>42740</v>
      </c>
      <c r="E24" s="21" t="s">
        <v>16</v>
      </c>
      <c r="F24" s="16">
        <v>53</v>
      </c>
      <c r="G24" s="79">
        <v>1</v>
      </c>
      <c r="H24" s="29">
        <v>108086743</v>
      </c>
      <c r="I24" s="44">
        <v>71012</v>
      </c>
    </row>
    <row r="25" spans="2:9" ht="17.25" customHeight="1">
      <c r="B25" s="77" t="s">
        <v>395</v>
      </c>
      <c r="C25" s="77" t="s">
        <v>395</v>
      </c>
      <c r="D25" s="14">
        <v>42929</v>
      </c>
      <c r="E25" s="21" t="s">
        <v>16</v>
      </c>
      <c r="F25" s="16">
        <v>53</v>
      </c>
      <c r="G25" s="79">
        <v>1</v>
      </c>
      <c r="H25" s="43">
        <v>104735728</v>
      </c>
      <c r="I25" s="44">
        <v>76410</v>
      </c>
    </row>
    <row r="26" spans="2:9" ht="17.25" customHeight="1">
      <c r="B26" s="13" t="s">
        <v>75</v>
      </c>
      <c r="C26" s="13" t="s">
        <v>75</v>
      </c>
      <c r="D26" s="14">
        <v>43174</v>
      </c>
      <c r="E26" s="15" t="s">
        <v>19</v>
      </c>
      <c r="F26" s="16"/>
      <c r="G26" s="79">
        <v>1</v>
      </c>
      <c r="H26" s="18">
        <v>102711060</v>
      </c>
      <c r="I26" s="18">
        <v>63322</v>
      </c>
    </row>
    <row r="27" spans="2:9" ht="17.25" customHeight="1">
      <c r="B27" s="13" t="s">
        <v>631</v>
      </c>
      <c r="C27" s="13" t="s">
        <v>631</v>
      </c>
      <c r="D27" s="14">
        <v>42733</v>
      </c>
      <c r="E27" s="15" t="s">
        <v>31</v>
      </c>
      <c r="F27" s="28">
        <v>56</v>
      </c>
      <c r="G27" s="79">
        <v>1</v>
      </c>
      <c r="H27" s="43">
        <v>101798940</v>
      </c>
      <c r="I27" s="61">
        <v>71145</v>
      </c>
    </row>
    <row r="28" spans="2:9" ht="17.25" customHeight="1">
      <c r="B28" s="77" t="s">
        <v>252</v>
      </c>
      <c r="C28" s="77" t="s">
        <v>253</v>
      </c>
      <c r="D28" s="14">
        <v>43055</v>
      </c>
      <c r="E28" s="21" t="s">
        <v>31</v>
      </c>
      <c r="F28" s="16">
        <v>57</v>
      </c>
      <c r="G28" s="79">
        <v>1</v>
      </c>
      <c r="H28" s="43">
        <v>99407629</v>
      </c>
      <c r="I28" s="44">
        <v>64596</v>
      </c>
    </row>
    <row r="29" spans="2:9" ht="17.25" customHeight="1">
      <c r="B29" s="87" t="s">
        <v>571</v>
      </c>
      <c r="C29" s="87" t="s">
        <v>572</v>
      </c>
      <c r="D29" s="14">
        <v>42747</v>
      </c>
      <c r="E29" s="21" t="s">
        <v>31</v>
      </c>
      <c r="F29" s="16">
        <v>50</v>
      </c>
      <c r="G29" s="79">
        <v>1</v>
      </c>
      <c r="H29" s="29">
        <v>98708465</v>
      </c>
      <c r="I29" s="44">
        <v>66300</v>
      </c>
    </row>
    <row r="30" spans="2:9" ht="17.25" customHeight="1">
      <c r="B30" s="13" t="s">
        <v>503</v>
      </c>
      <c r="C30" s="13" t="s">
        <v>503</v>
      </c>
      <c r="D30" s="14">
        <v>42810</v>
      </c>
      <c r="E30" s="15" t="s">
        <v>19</v>
      </c>
      <c r="F30" s="28"/>
      <c r="G30" s="79">
        <v>1</v>
      </c>
      <c r="H30" s="43">
        <v>97296195</v>
      </c>
      <c r="I30" s="61">
        <v>72089</v>
      </c>
    </row>
    <row r="31" spans="2:9" ht="17.25" customHeight="1">
      <c r="B31" s="87" t="s">
        <v>518</v>
      </c>
      <c r="C31" s="87" t="s">
        <v>519</v>
      </c>
      <c r="D31" s="14">
        <v>42796</v>
      </c>
      <c r="E31" s="21" t="s">
        <v>31</v>
      </c>
      <c r="F31" s="16">
        <v>51</v>
      </c>
      <c r="G31" s="79">
        <v>1</v>
      </c>
      <c r="H31" s="43">
        <v>93630000</v>
      </c>
      <c r="I31" s="44">
        <v>63238</v>
      </c>
    </row>
    <row r="32" spans="2:9" ht="17.25" customHeight="1">
      <c r="B32" s="77" t="s">
        <v>247</v>
      </c>
      <c r="C32" s="77" t="s">
        <v>247</v>
      </c>
      <c r="D32" s="14">
        <v>43062</v>
      </c>
      <c r="E32" s="21" t="s">
        <v>31</v>
      </c>
      <c r="F32" s="16">
        <v>68</v>
      </c>
      <c r="G32" s="79">
        <v>1</v>
      </c>
      <c r="H32" s="43">
        <v>93373162</v>
      </c>
      <c r="I32" s="44">
        <v>65773</v>
      </c>
    </row>
    <row r="33" spans="2:9" ht="17.25" customHeight="1">
      <c r="B33" s="91" t="s">
        <v>359</v>
      </c>
      <c r="C33" s="91" t="s">
        <v>359</v>
      </c>
      <c r="D33" s="78">
        <v>42962</v>
      </c>
      <c r="E33" s="95" t="s">
        <v>31</v>
      </c>
      <c r="F33" s="93">
        <v>78</v>
      </c>
      <c r="G33" s="79">
        <v>1</v>
      </c>
      <c r="H33" s="43">
        <v>93223156</v>
      </c>
      <c r="I33" s="44">
        <v>70658</v>
      </c>
    </row>
    <row r="34" spans="2:9" ht="17.25" customHeight="1">
      <c r="B34" s="77" t="s">
        <v>261</v>
      </c>
      <c r="C34" s="77" t="s">
        <v>262</v>
      </c>
      <c r="D34" s="14">
        <v>43048</v>
      </c>
      <c r="E34" s="21" t="s">
        <v>22</v>
      </c>
      <c r="F34" s="16">
        <v>50</v>
      </c>
      <c r="G34" s="79">
        <v>1</v>
      </c>
      <c r="H34" s="43">
        <v>90821375</v>
      </c>
      <c r="I34" s="44">
        <v>65248</v>
      </c>
    </row>
    <row r="35" spans="2:9" ht="17.25" customHeight="1">
      <c r="B35" s="77" t="s">
        <v>398</v>
      </c>
      <c r="C35" s="77" t="s">
        <v>399</v>
      </c>
      <c r="D35" s="14">
        <v>42922</v>
      </c>
      <c r="E35" s="21" t="s">
        <v>31</v>
      </c>
      <c r="F35" s="16">
        <v>71</v>
      </c>
      <c r="G35" s="79">
        <v>1</v>
      </c>
      <c r="H35" s="43">
        <v>87151695</v>
      </c>
      <c r="I35" s="44">
        <v>57333</v>
      </c>
    </row>
    <row r="36" spans="2:9" ht="17.25" customHeight="1">
      <c r="B36" s="87" t="s">
        <v>510</v>
      </c>
      <c r="C36" s="87" t="s">
        <v>511</v>
      </c>
      <c r="D36" s="14">
        <v>42803</v>
      </c>
      <c r="E36" s="62" t="s">
        <v>31</v>
      </c>
      <c r="F36" s="62">
        <v>52</v>
      </c>
      <c r="G36" s="79">
        <v>1</v>
      </c>
      <c r="H36" s="43">
        <v>82120064</v>
      </c>
      <c r="I36" s="61">
        <v>50563</v>
      </c>
    </row>
    <row r="37" spans="2:9" ht="17.25" customHeight="1">
      <c r="B37" s="77" t="s">
        <v>420</v>
      </c>
      <c r="C37" s="77" t="s">
        <v>421</v>
      </c>
      <c r="D37" s="14">
        <v>42894</v>
      </c>
      <c r="E37" s="21" t="s">
        <v>16</v>
      </c>
      <c r="F37" s="16"/>
      <c r="G37" s="79">
        <v>1</v>
      </c>
      <c r="H37" s="43">
        <v>81771568</v>
      </c>
      <c r="I37" s="44">
        <v>52532</v>
      </c>
    </row>
    <row r="38" spans="2:9" ht="17.25" customHeight="1">
      <c r="B38" s="77" t="s">
        <v>410</v>
      </c>
      <c r="C38" s="77" t="s">
        <v>411</v>
      </c>
      <c r="D38" s="14">
        <v>42908</v>
      </c>
      <c r="E38" s="21" t="s">
        <v>16</v>
      </c>
      <c r="F38" s="16">
        <v>59</v>
      </c>
      <c r="G38" s="79">
        <v>1</v>
      </c>
      <c r="H38" s="43">
        <v>81633485</v>
      </c>
      <c r="I38" s="44">
        <v>53824</v>
      </c>
    </row>
    <row r="39" spans="2:9" ht="17.25" customHeight="1">
      <c r="B39" s="13" t="s">
        <v>632</v>
      </c>
      <c r="C39" s="13" t="s">
        <v>633</v>
      </c>
      <c r="D39" s="14">
        <v>42712</v>
      </c>
      <c r="E39" s="15" t="s">
        <v>22</v>
      </c>
      <c r="F39" s="28"/>
      <c r="G39" s="79">
        <v>1</v>
      </c>
      <c r="H39" s="43">
        <v>77107627</v>
      </c>
      <c r="I39" s="43">
        <v>55424</v>
      </c>
    </row>
    <row r="40" spans="2:9" ht="17.25" customHeight="1">
      <c r="B40" s="91" t="s">
        <v>372</v>
      </c>
      <c r="C40" s="91" t="s">
        <v>373</v>
      </c>
      <c r="D40" s="78">
        <v>42957</v>
      </c>
      <c r="E40" s="95" t="s">
        <v>31</v>
      </c>
      <c r="F40" s="93">
        <v>46</v>
      </c>
      <c r="G40" s="79">
        <v>1</v>
      </c>
      <c r="H40" s="43">
        <v>74186112</v>
      </c>
      <c r="I40" s="44">
        <v>51118</v>
      </c>
    </row>
    <row r="41" spans="2:9" ht="17.25" customHeight="1">
      <c r="B41" s="77" t="s">
        <v>316</v>
      </c>
      <c r="C41" s="77" t="s">
        <v>317</v>
      </c>
      <c r="D41" s="14">
        <v>42999</v>
      </c>
      <c r="E41" s="21" t="s">
        <v>19</v>
      </c>
      <c r="F41" s="16"/>
      <c r="G41" s="79">
        <v>1</v>
      </c>
      <c r="H41" s="43">
        <v>72685910</v>
      </c>
      <c r="I41" s="44">
        <v>50857</v>
      </c>
    </row>
    <row r="42" spans="2:9" ht="17.25" customHeight="1">
      <c r="B42" s="91" t="s">
        <v>298</v>
      </c>
      <c r="C42" s="91" t="s">
        <v>299</v>
      </c>
      <c r="D42" s="78">
        <v>43013</v>
      </c>
      <c r="E42" s="92" t="s">
        <v>31</v>
      </c>
      <c r="F42" s="93">
        <v>65</v>
      </c>
      <c r="G42" s="79">
        <v>1</v>
      </c>
      <c r="H42" s="43">
        <v>71475168</v>
      </c>
      <c r="I42" s="44">
        <v>45080</v>
      </c>
    </row>
    <row r="43" spans="2:9" ht="17.25" customHeight="1">
      <c r="B43" s="77" t="s">
        <v>233</v>
      </c>
      <c r="C43" s="77" t="s">
        <v>234</v>
      </c>
      <c r="D43" s="14">
        <v>43076</v>
      </c>
      <c r="E43" s="21" t="s">
        <v>16</v>
      </c>
      <c r="F43" s="16">
        <v>54</v>
      </c>
      <c r="G43" s="79">
        <v>1</v>
      </c>
      <c r="H43" s="43">
        <v>69518077</v>
      </c>
      <c r="I43" s="44">
        <v>50260</v>
      </c>
    </row>
    <row r="44" spans="2:9" ht="17.25" customHeight="1">
      <c r="B44" s="77" t="s">
        <v>473</v>
      </c>
      <c r="C44" s="77" t="s">
        <v>474</v>
      </c>
      <c r="D44" s="14">
        <v>42838</v>
      </c>
      <c r="E44" s="21" t="s">
        <v>31</v>
      </c>
      <c r="F44" s="16">
        <v>60</v>
      </c>
      <c r="G44" s="79">
        <v>1</v>
      </c>
      <c r="H44" s="43">
        <v>68969962</v>
      </c>
      <c r="I44" s="44">
        <v>50511</v>
      </c>
    </row>
    <row r="45" spans="2:9" ht="17.25" customHeight="1">
      <c r="B45" s="87" t="s">
        <v>523</v>
      </c>
      <c r="C45" s="87" t="s">
        <v>524</v>
      </c>
      <c r="D45" s="14">
        <v>42789</v>
      </c>
      <c r="E45" s="21" t="s">
        <v>22</v>
      </c>
      <c r="F45" s="16">
        <v>50</v>
      </c>
      <c r="G45" s="79">
        <v>1</v>
      </c>
      <c r="H45" s="43">
        <v>66772090</v>
      </c>
      <c r="I45" s="44">
        <v>46027</v>
      </c>
    </row>
    <row r="46" spans="2:9" ht="17.25" customHeight="1">
      <c r="B46" s="77" t="s">
        <v>414</v>
      </c>
      <c r="C46" s="77" t="s">
        <v>415</v>
      </c>
      <c r="D46" s="14">
        <v>42901</v>
      </c>
      <c r="E46" s="21" t="s">
        <v>19</v>
      </c>
      <c r="F46" s="16"/>
      <c r="G46" s="79">
        <v>1</v>
      </c>
      <c r="H46" s="43">
        <v>66059995</v>
      </c>
      <c r="I46" s="44">
        <v>48861</v>
      </c>
    </row>
    <row r="47" spans="2:9" ht="17.25" customHeight="1">
      <c r="B47" s="91" t="s">
        <v>346</v>
      </c>
      <c r="C47" s="91" t="s">
        <v>347</v>
      </c>
      <c r="D47" s="78">
        <v>42978</v>
      </c>
      <c r="E47" s="95" t="s">
        <v>16</v>
      </c>
      <c r="F47" s="93">
        <v>52</v>
      </c>
      <c r="G47" s="79">
        <v>1</v>
      </c>
      <c r="H47" s="43">
        <v>65008678</v>
      </c>
      <c r="I47" s="44">
        <v>45350</v>
      </c>
    </row>
    <row r="48" spans="2:9" ht="17.25" customHeight="1">
      <c r="B48" s="13" t="s">
        <v>286</v>
      </c>
      <c r="C48" s="13" t="s">
        <v>287</v>
      </c>
      <c r="D48" s="78">
        <v>43027</v>
      </c>
      <c r="E48" s="21" t="s">
        <v>31</v>
      </c>
      <c r="F48" s="79">
        <v>50</v>
      </c>
      <c r="G48" s="79">
        <v>1</v>
      </c>
      <c r="H48" s="43">
        <v>63663778</v>
      </c>
      <c r="I48" s="44">
        <v>38833</v>
      </c>
    </row>
    <row r="49" spans="2:9" ht="17.25" customHeight="1">
      <c r="B49" s="77" t="s">
        <v>69</v>
      </c>
      <c r="C49" s="77" t="s">
        <v>70</v>
      </c>
      <c r="D49" s="14">
        <v>43195</v>
      </c>
      <c r="E49" s="21" t="s">
        <v>16</v>
      </c>
      <c r="F49" s="16">
        <v>54</v>
      </c>
      <c r="G49" s="79" t="e">
        <f>ROUNDUP(DATEDIF(D49,$B$298,"d")/7,0)</f>
        <v>#VALUE!</v>
      </c>
      <c r="H49" s="18">
        <v>62758702</v>
      </c>
      <c r="I49" s="22">
        <v>39710</v>
      </c>
    </row>
    <row r="50" spans="2:9" ht="17.25" customHeight="1">
      <c r="B50" s="13" t="s">
        <v>179</v>
      </c>
      <c r="C50" s="13" t="s">
        <v>180</v>
      </c>
      <c r="D50" s="14">
        <v>43125</v>
      </c>
      <c r="E50" s="15" t="s">
        <v>19</v>
      </c>
      <c r="F50" s="16"/>
      <c r="G50" s="79">
        <v>1</v>
      </c>
      <c r="H50" s="18">
        <v>61933355</v>
      </c>
      <c r="I50" s="18">
        <v>40379</v>
      </c>
    </row>
    <row r="51" spans="2:9" ht="17.25" customHeight="1">
      <c r="B51" s="77" t="s">
        <v>390</v>
      </c>
      <c r="C51" s="77" t="s">
        <v>390</v>
      </c>
      <c r="D51" s="14">
        <v>42936</v>
      </c>
      <c r="E51" s="21" t="s">
        <v>31</v>
      </c>
      <c r="F51" s="16">
        <v>48</v>
      </c>
      <c r="G51" s="79">
        <v>1</v>
      </c>
      <c r="H51" s="43">
        <v>61771997</v>
      </c>
      <c r="I51" s="44">
        <v>42207</v>
      </c>
    </row>
    <row r="52" spans="2:9" ht="17.25" customHeight="1">
      <c r="B52" s="77" t="s">
        <v>634</v>
      </c>
      <c r="C52" s="77" t="s">
        <v>634</v>
      </c>
      <c r="D52" s="14">
        <v>42936</v>
      </c>
      <c r="E52" s="21" t="s">
        <v>47</v>
      </c>
      <c r="F52" s="16">
        <v>63</v>
      </c>
      <c r="G52" s="79">
        <v>1</v>
      </c>
      <c r="H52" s="43">
        <v>58500968</v>
      </c>
      <c r="I52" s="44">
        <v>38340</v>
      </c>
    </row>
    <row r="53" spans="2:9" ht="17.25" customHeight="1">
      <c r="B53" s="91" t="s">
        <v>376</v>
      </c>
      <c r="C53" s="91" t="s">
        <v>377</v>
      </c>
      <c r="D53" s="78">
        <v>42950</v>
      </c>
      <c r="E53" s="95" t="s">
        <v>19</v>
      </c>
      <c r="F53" s="95"/>
      <c r="G53" s="79">
        <v>1</v>
      </c>
      <c r="H53" s="43">
        <v>58232859</v>
      </c>
      <c r="I53" s="44">
        <v>44889</v>
      </c>
    </row>
    <row r="54" spans="2:9" ht="17.25" customHeight="1">
      <c r="B54" s="77" t="s">
        <v>109</v>
      </c>
      <c r="C54" s="77" t="s">
        <v>110</v>
      </c>
      <c r="D54" s="14">
        <v>43160</v>
      </c>
      <c r="E54" s="21" t="s">
        <v>19</v>
      </c>
      <c r="F54" s="16"/>
      <c r="G54" s="79">
        <v>1</v>
      </c>
      <c r="H54" s="18">
        <v>58136990</v>
      </c>
      <c r="I54" s="22">
        <v>38495</v>
      </c>
    </row>
    <row r="55" spans="2:9" ht="17.25" customHeight="1">
      <c r="B55" s="88" t="s">
        <v>259</v>
      </c>
      <c r="C55" s="77" t="s">
        <v>260</v>
      </c>
      <c r="D55" s="14">
        <v>43048</v>
      </c>
      <c r="E55" s="21" t="s">
        <v>19</v>
      </c>
      <c r="F55" s="16"/>
      <c r="G55" s="79">
        <v>1</v>
      </c>
      <c r="H55" s="43">
        <v>58126246</v>
      </c>
      <c r="I55" s="44">
        <v>42069</v>
      </c>
    </row>
    <row r="56" spans="2:9" ht="17.25" customHeight="1">
      <c r="B56" s="77" t="s">
        <v>396</v>
      </c>
      <c r="C56" s="77" t="s">
        <v>397</v>
      </c>
      <c r="D56" s="14">
        <v>42929</v>
      </c>
      <c r="E56" s="21" t="s">
        <v>31</v>
      </c>
      <c r="F56" s="16">
        <v>68</v>
      </c>
      <c r="G56" s="79">
        <v>1</v>
      </c>
      <c r="H56" s="43">
        <v>55255189</v>
      </c>
      <c r="I56" s="44">
        <v>35014</v>
      </c>
    </row>
    <row r="57" spans="2:9" ht="17.25" customHeight="1">
      <c r="B57" s="77" t="s">
        <v>432</v>
      </c>
      <c r="C57" s="77" t="s">
        <v>432</v>
      </c>
      <c r="D57" s="14">
        <v>42887</v>
      </c>
      <c r="E57" s="21" t="s">
        <v>31</v>
      </c>
      <c r="F57" s="16">
        <v>60</v>
      </c>
      <c r="G57" s="79">
        <v>1</v>
      </c>
      <c r="H57" s="43">
        <v>55064207</v>
      </c>
      <c r="I57" s="44">
        <v>35282</v>
      </c>
    </row>
    <row r="58" spans="2:9" ht="17.25" customHeight="1">
      <c r="B58" s="91" t="s">
        <v>349</v>
      </c>
      <c r="C58" s="91" t="s">
        <v>350</v>
      </c>
      <c r="D58" s="78">
        <v>42971</v>
      </c>
      <c r="E58" s="95" t="s">
        <v>22</v>
      </c>
      <c r="F58" s="93">
        <v>46</v>
      </c>
      <c r="G58" s="79">
        <v>1</v>
      </c>
      <c r="H58" s="43">
        <v>49755193</v>
      </c>
      <c r="I58" s="44">
        <v>35721</v>
      </c>
    </row>
    <row r="59" spans="2:9" ht="17.25" customHeight="1">
      <c r="B59" s="13" t="s">
        <v>63</v>
      </c>
      <c r="C59" s="13" t="s">
        <v>64</v>
      </c>
      <c r="D59" s="14">
        <v>43202</v>
      </c>
      <c r="E59" s="15" t="s">
        <v>31</v>
      </c>
      <c r="F59" s="16">
        <v>59</v>
      </c>
      <c r="G59" s="79">
        <v>1</v>
      </c>
      <c r="H59" s="18">
        <v>48797404</v>
      </c>
      <c r="I59" s="22">
        <v>29452</v>
      </c>
    </row>
    <row r="60" spans="2:9" ht="17.25" customHeight="1">
      <c r="B60" s="13" t="s">
        <v>538</v>
      </c>
      <c r="C60" s="13" t="s">
        <v>539</v>
      </c>
      <c r="D60" s="14">
        <v>42775</v>
      </c>
      <c r="E60" s="15" t="s">
        <v>31</v>
      </c>
      <c r="F60" s="28">
        <v>60</v>
      </c>
      <c r="G60" s="79">
        <v>1</v>
      </c>
      <c r="H60" s="43">
        <v>48524595</v>
      </c>
      <c r="I60" s="61">
        <v>33562</v>
      </c>
    </row>
    <row r="61" spans="2:9" ht="17.25" customHeight="1">
      <c r="B61" s="77" t="s">
        <v>150</v>
      </c>
      <c r="C61" s="77" t="s">
        <v>151</v>
      </c>
      <c r="D61" s="14">
        <v>43090</v>
      </c>
      <c r="E61" s="21" t="s">
        <v>31</v>
      </c>
      <c r="F61" s="16"/>
      <c r="G61" s="79">
        <v>1</v>
      </c>
      <c r="H61" s="43">
        <v>47992705</v>
      </c>
      <c r="I61" s="44">
        <v>33092</v>
      </c>
    </row>
    <row r="62" spans="2:9" ht="17.25" customHeight="1">
      <c r="B62" s="91" t="s">
        <v>368</v>
      </c>
      <c r="C62" s="91" t="s">
        <v>369</v>
      </c>
      <c r="D62" s="78">
        <v>42957</v>
      </c>
      <c r="E62" s="95" t="s">
        <v>31</v>
      </c>
      <c r="F62" s="93">
        <v>75</v>
      </c>
      <c r="G62" s="79">
        <v>1</v>
      </c>
      <c r="H62" s="43">
        <v>46988492</v>
      </c>
      <c r="I62" s="44">
        <v>35358</v>
      </c>
    </row>
    <row r="63" spans="2:9" ht="17.25" customHeight="1">
      <c r="B63" s="87" t="s">
        <v>489</v>
      </c>
      <c r="C63" s="87" t="s">
        <v>490</v>
      </c>
      <c r="D63" s="14">
        <v>42824</v>
      </c>
      <c r="E63" s="21" t="s">
        <v>16</v>
      </c>
      <c r="F63" s="16"/>
      <c r="G63" s="79">
        <v>1</v>
      </c>
      <c r="H63" s="43">
        <v>46785299</v>
      </c>
      <c r="I63" s="44">
        <v>29441</v>
      </c>
    </row>
    <row r="64" spans="2:9" ht="17.25" customHeight="1">
      <c r="B64" s="13" t="s">
        <v>589</v>
      </c>
      <c r="C64" s="13" t="s">
        <v>590</v>
      </c>
      <c r="D64" s="14">
        <v>42726</v>
      </c>
      <c r="E64" s="15" t="s">
        <v>16</v>
      </c>
      <c r="F64" s="28">
        <v>30</v>
      </c>
      <c r="G64" s="79">
        <v>1</v>
      </c>
      <c r="H64" s="43">
        <v>46201896</v>
      </c>
      <c r="I64" s="43">
        <v>36198</v>
      </c>
    </row>
    <row r="65" spans="2:9" ht="17.25" customHeight="1">
      <c r="B65" s="77" t="s">
        <v>207</v>
      </c>
      <c r="C65" s="77" t="s">
        <v>208</v>
      </c>
      <c r="D65" s="14">
        <v>43104</v>
      </c>
      <c r="E65" s="21" t="s">
        <v>31</v>
      </c>
      <c r="F65" s="16">
        <v>47</v>
      </c>
      <c r="G65" s="79">
        <v>1</v>
      </c>
      <c r="H65" s="43">
        <v>46123425</v>
      </c>
      <c r="I65" s="44">
        <v>31825</v>
      </c>
    </row>
    <row r="66" spans="2:9" ht="17.25" customHeight="1">
      <c r="B66" s="13" t="s">
        <v>202</v>
      </c>
      <c r="C66" s="13" t="s">
        <v>203</v>
      </c>
      <c r="D66" s="14">
        <v>43111</v>
      </c>
      <c r="E66" s="15" t="s">
        <v>47</v>
      </c>
      <c r="F66" s="16">
        <v>51</v>
      </c>
      <c r="G66" s="79">
        <v>1</v>
      </c>
      <c r="H66" s="18">
        <v>44923075</v>
      </c>
      <c r="I66" s="18">
        <v>29144</v>
      </c>
    </row>
    <row r="67" spans="2:9" ht="17.25" customHeight="1">
      <c r="B67" s="77" t="s">
        <v>292</v>
      </c>
      <c r="C67" s="77" t="s">
        <v>293</v>
      </c>
      <c r="D67" s="14">
        <v>43020</v>
      </c>
      <c r="E67" s="21" t="s">
        <v>16</v>
      </c>
      <c r="F67" s="16">
        <v>50</v>
      </c>
      <c r="G67" s="79">
        <v>1</v>
      </c>
      <c r="H67" s="43">
        <v>44465890</v>
      </c>
      <c r="I67" s="44">
        <v>31714</v>
      </c>
    </row>
    <row r="68" spans="2:9" ht="17.25" customHeight="1">
      <c r="B68" s="77" t="s">
        <v>444</v>
      </c>
      <c r="C68" s="77" t="s">
        <v>445</v>
      </c>
      <c r="D68" s="14">
        <v>42866</v>
      </c>
      <c r="E68" s="21" t="s">
        <v>31</v>
      </c>
      <c r="F68" s="16">
        <v>61</v>
      </c>
      <c r="G68" s="79">
        <v>1</v>
      </c>
      <c r="H68" s="43">
        <v>44345098</v>
      </c>
      <c r="I68" s="44">
        <v>28393</v>
      </c>
    </row>
    <row r="69" spans="2:9" ht="17.25" customHeight="1">
      <c r="B69" s="13" t="s">
        <v>635</v>
      </c>
      <c r="C69" s="13" t="s">
        <v>636</v>
      </c>
      <c r="D69" s="14">
        <v>42705</v>
      </c>
      <c r="E69" s="15" t="s">
        <v>16</v>
      </c>
      <c r="F69" s="28">
        <v>46</v>
      </c>
      <c r="G69" s="79">
        <v>1</v>
      </c>
      <c r="H69" s="43">
        <v>44341076</v>
      </c>
      <c r="I69" s="43">
        <v>30804</v>
      </c>
    </row>
    <row r="70" spans="2:9" ht="17.25" customHeight="1">
      <c r="B70" s="77" t="s">
        <v>254</v>
      </c>
      <c r="C70" s="77" t="s">
        <v>255</v>
      </c>
      <c r="D70" s="14">
        <v>43055</v>
      </c>
      <c r="E70" s="21" t="s">
        <v>16</v>
      </c>
      <c r="F70" s="16">
        <v>35</v>
      </c>
      <c r="G70" s="79">
        <v>1</v>
      </c>
      <c r="H70" s="43">
        <v>42703945</v>
      </c>
      <c r="I70" s="44">
        <v>30681</v>
      </c>
    </row>
    <row r="71" spans="2:9" ht="17.25" customHeight="1">
      <c r="B71" s="13" t="s">
        <v>78</v>
      </c>
      <c r="C71" s="13" t="s">
        <v>79</v>
      </c>
      <c r="D71" s="14">
        <v>43153</v>
      </c>
      <c r="E71" s="15" t="s">
        <v>31</v>
      </c>
      <c r="F71" s="28">
        <v>39</v>
      </c>
      <c r="G71" s="79">
        <v>1</v>
      </c>
      <c r="H71" s="18">
        <v>42681535</v>
      </c>
      <c r="I71" s="18">
        <v>28222</v>
      </c>
    </row>
    <row r="72" spans="2:9" ht="17.25" customHeight="1">
      <c r="B72" s="77" t="s">
        <v>43</v>
      </c>
      <c r="C72" s="77" t="s">
        <v>44</v>
      </c>
      <c r="D72" s="14">
        <v>43223</v>
      </c>
      <c r="E72" s="21" t="s">
        <v>16</v>
      </c>
      <c r="F72" s="16">
        <v>53</v>
      </c>
      <c r="G72" s="79">
        <v>1</v>
      </c>
      <c r="H72" s="18">
        <v>41303665</v>
      </c>
      <c r="I72" s="22">
        <v>28721</v>
      </c>
    </row>
    <row r="73" spans="2:9" ht="17.25" customHeight="1">
      <c r="B73" s="91" t="s">
        <v>378</v>
      </c>
      <c r="C73" s="91" t="s">
        <v>379</v>
      </c>
      <c r="D73" s="78">
        <v>42950</v>
      </c>
      <c r="E73" s="95" t="s">
        <v>31</v>
      </c>
      <c r="F73" s="93">
        <v>65</v>
      </c>
      <c r="G73" s="79">
        <v>1</v>
      </c>
      <c r="H73" s="43">
        <v>41009554</v>
      </c>
      <c r="I73" s="44">
        <v>29467</v>
      </c>
    </row>
    <row r="74" spans="2:9" ht="17.25" customHeight="1">
      <c r="B74" s="77" t="s">
        <v>406</v>
      </c>
      <c r="C74" s="77" t="s">
        <v>407</v>
      </c>
      <c r="D74" s="14">
        <v>42915</v>
      </c>
      <c r="E74" s="21" t="s">
        <v>31</v>
      </c>
      <c r="F74" s="16">
        <v>46</v>
      </c>
      <c r="G74" s="79">
        <v>1</v>
      </c>
      <c r="H74" s="43">
        <v>39830470</v>
      </c>
      <c r="I74" s="44">
        <v>26633</v>
      </c>
    </row>
    <row r="75" spans="2:9" ht="17.25" customHeight="1">
      <c r="B75" s="87" t="s">
        <v>585</v>
      </c>
      <c r="C75" s="87" t="s">
        <v>586</v>
      </c>
      <c r="D75" s="14">
        <v>42733</v>
      </c>
      <c r="E75" s="62" t="s">
        <v>22</v>
      </c>
      <c r="F75" s="28">
        <v>16</v>
      </c>
      <c r="G75" s="79">
        <v>1</v>
      </c>
      <c r="H75" s="43">
        <v>39556855</v>
      </c>
      <c r="I75" s="61">
        <v>28864</v>
      </c>
    </row>
    <row r="76" spans="2:9" ht="17.25" customHeight="1">
      <c r="B76" s="77" t="s">
        <v>274</v>
      </c>
      <c r="C76" s="77" t="s">
        <v>275</v>
      </c>
      <c r="D76" s="14">
        <v>43034</v>
      </c>
      <c r="E76" s="21" t="s">
        <v>22</v>
      </c>
      <c r="F76" s="16">
        <v>50</v>
      </c>
      <c r="G76" s="79">
        <v>1</v>
      </c>
      <c r="H76" s="43">
        <v>38906778</v>
      </c>
      <c r="I76" s="44">
        <v>45801</v>
      </c>
    </row>
    <row r="77" spans="2:9" ht="17.25" customHeight="1">
      <c r="B77" s="13" t="s">
        <v>551</v>
      </c>
      <c r="C77" s="13" t="s">
        <v>552</v>
      </c>
      <c r="D77" s="14">
        <v>42761</v>
      </c>
      <c r="E77" s="15" t="s">
        <v>22</v>
      </c>
      <c r="F77" s="28">
        <v>42</v>
      </c>
      <c r="G77" s="79">
        <v>1</v>
      </c>
      <c r="H77" s="43">
        <v>38305842</v>
      </c>
      <c r="I77" s="61">
        <v>28967</v>
      </c>
    </row>
    <row r="78" spans="2:9" ht="17.25" customHeight="1">
      <c r="B78" s="77" t="s">
        <v>209</v>
      </c>
      <c r="C78" s="77" t="s">
        <v>210</v>
      </c>
      <c r="D78" s="14">
        <v>43104</v>
      </c>
      <c r="E78" s="21" t="s">
        <v>31</v>
      </c>
      <c r="F78" s="16">
        <v>30</v>
      </c>
      <c r="G78" s="79">
        <v>1</v>
      </c>
      <c r="H78" s="43">
        <v>37893860</v>
      </c>
      <c r="I78" s="44">
        <v>26224</v>
      </c>
    </row>
    <row r="79" spans="2:9" ht="17.25" customHeight="1">
      <c r="B79" s="77" t="s">
        <v>169</v>
      </c>
      <c r="C79" s="77" t="s">
        <v>170</v>
      </c>
      <c r="D79" s="14">
        <v>43118</v>
      </c>
      <c r="E79" s="21" t="s">
        <v>16</v>
      </c>
      <c r="F79" s="16">
        <v>40</v>
      </c>
      <c r="G79" s="79">
        <v>1</v>
      </c>
      <c r="H79" s="18">
        <v>37888731</v>
      </c>
      <c r="I79" s="22">
        <v>25685</v>
      </c>
    </row>
    <row r="80" spans="2:9" ht="17.25" customHeight="1">
      <c r="B80" s="77" t="s">
        <v>29</v>
      </c>
      <c r="C80" s="77" t="s">
        <v>30</v>
      </c>
      <c r="D80" s="14">
        <v>43230</v>
      </c>
      <c r="E80" s="15" t="s">
        <v>31</v>
      </c>
      <c r="F80" s="16"/>
      <c r="G80" s="79">
        <v>1</v>
      </c>
      <c r="H80" s="18">
        <v>37307318</v>
      </c>
      <c r="I80" s="22">
        <v>25155</v>
      </c>
    </row>
    <row r="81" spans="2:9" ht="17.25" customHeight="1">
      <c r="B81" s="77" t="s">
        <v>416</v>
      </c>
      <c r="C81" s="77" t="s">
        <v>417</v>
      </c>
      <c r="D81" s="14">
        <v>42901</v>
      </c>
      <c r="E81" s="21" t="s">
        <v>31</v>
      </c>
      <c r="F81" s="16">
        <v>51</v>
      </c>
      <c r="G81" s="79">
        <v>1</v>
      </c>
      <c r="H81" s="43">
        <v>36829551</v>
      </c>
      <c r="I81" s="44">
        <v>25916</v>
      </c>
    </row>
    <row r="82" spans="2:9" ht="17.25" customHeight="1">
      <c r="B82" s="13" t="s">
        <v>553</v>
      </c>
      <c r="C82" s="13" t="s">
        <v>554</v>
      </c>
      <c r="D82" s="14">
        <v>42761</v>
      </c>
      <c r="E82" s="15" t="s">
        <v>31</v>
      </c>
      <c r="F82" s="28">
        <v>45</v>
      </c>
      <c r="G82" s="79">
        <v>1</v>
      </c>
      <c r="H82" s="43">
        <v>35696680</v>
      </c>
      <c r="I82" s="61">
        <v>21758</v>
      </c>
    </row>
    <row r="83" spans="2:9" ht="17.25" customHeight="1">
      <c r="B83" s="13" t="s">
        <v>20</v>
      </c>
      <c r="C83" s="13" t="s">
        <v>21</v>
      </c>
      <c r="D83" s="14">
        <v>43251</v>
      </c>
      <c r="E83" s="15" t="s">
        <v>22</v>
      </c>
      <c r="F83" s="16">
        <v>48</v>
      </c>
      <c r="G83" s="79">
        <v>1</v>
      </c>
      <c r="H83" s="18">
        <v>35514725</v>
      </c>
      <c r="I83" s="22">
        <v>24442</v>
      </c>
    </row>
    <row r="84" spans="2:9" ht="17.25" customHeight="1">
      <c r="B84" s="77" t="s">
        <v>185</v>
      </c>
      <c r="C84" s="77" t="s">
        <v>186</v>
      </c>
      <c r="D84" s="14">
        <v>43097</v>
      </c>
      <c r="E84" s="21" t="s">
        <v>19</v>
      </c>
      <c r="F84" s="16"/>
      <c r="G84" s="79">
        <v>1</v>
      </c>
      <c r="H84" s="43">
        <v>35446355</v>
      </c>
      <c r="I84" s="44">
        <v>25870</v>
      </c>
    </row>
    <row r="85" spans="2:9" ht="17.25" customHeight="1">
      <c r="B85" s="13" t="s">
        <v>497</v>
      </c>
      <c r="C85" s="13" t="s">
        <v>498</v>
      </c>
      <c r="D85" s="14">
        <v>42820</v>
      </c>
      <c r="E85" s="15" t="s">
        <v>31</v>
      </c>
      <c r="F85" s="28">
        <v>53</v>
      </c>
      <c r="G85" s="79">
        <v>1</v>
      </c>
      <c r="H85" s="43">
        <v>34541553</v>
      </c>
      <c r="I85" s="61">
        <v>23422</v>
      </c>
    </row>
    <row r="86" spans="2:9" ht="17.25" customHeight="1">
      <c r="B86" s="13" t="s">
        <v>601</v>
      </c>
      <c r="C86" s="13" t="s">
        <v>601</v>
      </c>
      <c r="D86" s="14">
        <v>42705</v>
      </c>
      <c r="E86" s="15" t="s">
        <v>19</v>
      </c>
      <c r="F86" s="28"/>
      <c r="G86" s="79">
        <v>1</v>
      </c>
      <c r="H86" s="43">
        <v>33362335</v>
      </c>
      <c r="I86" s="43">
        <v>24664</v>
      </c>
    </row>
    <row r="87" spans="2:9" ht="17.25" customHeight="1">
      <c r="B87" s="87" t="s">
        <v>485</v>
      </c>
      <c r="C87" s="87" t="s">
        <v>486</v>
      </c>
      <c r="D87" s="14">
        <v>42831</v>
      </c>
      <c r="E87" s="21" t="s">
        <v>31</v>
      </c>
      <c r="F87" s="16">
        <v>37</v>
      </c>
      <c r="G87" s="79">
        <v>1</v>
      </c>
      <c r="H87" s="43">
        <v>31884410</v>
      </c>
      <c r="I87" s="44">
        <v>21887</v>
      </c>
    </row>
    <row r="88" spans="2:9" ht="17.25" customHeight="1">
      <c r="B88" s="13" t="s">
        <v>532</v>
      </c>
      <c r="C88" s="13" t="s">
        <v>533</v>
      </c>
      <c r="D88" s="14">
        <v>42782</v>
      </c>
      <c r="E88" s="15" t="s">
        <v>31</v>
      </c>
      <c r="F88" s="28">
        <v>35</v>
      </c>
      <c r="G88" s="79">
        <v>1</v>
      </c>
      <c r="H88" s="43">
        <v>31755010</v>
      </c>
      <c r="I88" s="61">
        <v>22025</v>
      </c>
    </row>
    <row r="89" spans="2:9" ht="17.25" customHeight="1">
      <c r="B89" s="77" t="s">
        <v>313</v>
      </c>
      <c r="C89" s="77" t="s">
        <v>314</v>
      </c>
      <c r="D89" s="14">
        <v>42999</v>
      </c>
      <c r="E89" s="21" t="s">
        <v>31</v>
      </c>
      <c r="F89" s="16">
        <v>60</v>
      </c>
      <c r="G89" s="79">
        <v>1</v>
      </c>
      <c r="H89" s="43">
        <v>30516436</v>
      </c>
      <c r="I89" s="44">
        <v>22427</v>
      </c>
    </row>
    <row r="90" spans="2:9" ht="17.25" customHeight="1">
      <c r="B90" s="91" t="s">
        <v>360</v>
      </c>
      <c r="C90" s="91" t="s">
        <v>361</v>
      </c>
      <c r="D90" s="78">
        <v>42964</v>
      </c>
      <c r="E90" s="95" t="s">
        <v>31</v>
      </c>
      <c r="F90" s="93">
        <v>45</v>
      </c>
      <c r="G90" s="79">
        <v>1</v>
      </c>
      <c r="H90" s="43">
        <v>29166226</v>
      </c>
      <c r="I90" s="44">
        <v>20781</v>
      </c>
    </row>
    <row r="91" spans="2:9" ht="17.25" customHeight="1">
      <c r="B91" s="13" t="s">
        <v>48</v>
      </c>
      <c r="C91" s="13" t="s">
        <v>49</v>
      </c>
      <c r="D91" s="14">
        <v>43223</v>
      </c>
      <c r="E91" s="15" t="s">
        <v>16</v>
      </c>
      <c r="F91" s="16">
        <v>45</v>
      </c>
      <c r="G91" s="79">
        <v>1</v>
      </c>
      <c r="H91" s="18">
        <v>29063695</v>
      </c>
      <c r="I91" s="22">
        <v>20117</v>
      </c>
    </row>
    <row r="92" spans="2:9" ht="17.25" customHeight="1">
      <c r="B92" s="13" t="s">
        <v>24</v>
      </c>
      <c r="C92" s="13" t="s">
        <v>25</v>
      </c>
      <c r="D92" s="14">
        <v>43251</v>
      </c>
      <c r="E92" s="15" t="s">
        <v>19</v>
      </c>
      <c r="F92" s="16"/>
      <c r="G92" s="79">
        <v>1</v>
      </c>
      <c r="H92" s="18">
        <v>28752150</v>
      </c>
      <c r="I92" s="22">
        <v>19997</v>
      </c>
    </row>
    <row r="93" spans="2:9" ht="17.25" customHeight="1">
      <c r="B93" s="77" t="s">
        <v>270</v>
      </c>
      <c r="C93" s="77" t="s">
        <v>271</v>
      </c>
      <c r="D93" s="14">
        <v>43041</v>
      </c>
      <c r="E93" s="21" t="s">
        <v>47</v>
      </c>
      <c r="F93" s="16">
        <v>61</v>
      </c>
      <c r="G93" s="79">
        <v>1</v>
      </c>
      <c r="H93" s="43">
        <v>28452812</v>
      </c>
      <c r="I93" s="44">
        <v>20898</v>
      </c>
    </row>
    <row r="94" spans="2:9" ht="17.25" customHeight="1">
      <c r="B94" s="77" t="s">
        <v>213</v>
      </c>
      <c r="C94" s="77" t="s">
        <v>214</v>
      </c>
      <c r="D94" s="14">
        <v>43097</v>
      </c>
      <c r="E94" s="21" t="s">
        <v>16</v>
      </c>
      <c r="F94" s="16">
        <v>33</v>
      </c>
      <c r="G94" s="79">
        <v>1</v>
      </c>
      <c r="H94" s="43">
        <v>28440895</v>
      </c>
      <c r="I94" s="44">
        <v>20373</v>
      </c>
    </row>
    <row r="95" spans="2:9" ht="17.25" customHeight="1">
      <c r="B95" s="77" t="s">
        <v>197</v>
      </c>
      <c r="C95" s="77" t="s">
        <v>198</v>
      </c>
      <c r="D95" s="14">
        <v>43118</v>
      </c>
      <c r="E95" s="21" t="s">
        <v>22</v>
      </c>
      <c r="F95" s="16"/>
      <c r="G95" s="79">
        <v>1</v>
      </c>
      <c r="H95" s="18">
        <v>28289183</v>
      </c>
      <c r="I95" s="22">
        <v>19128</v>
      </c>
    </row>
    <row r="96" spans="2:9" ht="17.25" customHeight="1">
      <c r="B96" s="77" t="s">
        <v>171</v>
      </c>
      <c r="C96" s="77" t="s">
        <v>171</v>
      </c>
      <c r="D96" s="14">
        <v>43062</v>
      </c>
      <c r="E96" s="21" t="s">
        <v>19</v>
      </c>
      <c r="F96" s="16"/>
      <c r="G96" s="79">
        <v>1</v>
      </c>
      <c r="H96" s="43">
        <v>27866205</v>
      </c>
      <c r="I96" s="44">
        <v>20635</v>
      </c>
    </row>
    <row r="97" spans="2:9" ht="17.25" customHeight="1">
      <c r="B97" s="77" t="s">
        <v>92</v>
      </c>
      <c r="C97" s="77" t="s">
        <v>93</v>
      </c>
      <c r="D97" s="14">
        <v>43090</v>
      </c>
      <c r="E97" s="21" t="s">
        <v>19</v>
      </c>
      <c r="F97" s="16"/>
      <c r="G97" s="79">
        <v>1</v>
      </c>
      <c r="H97" s="43">
        <v>27714225</v>
      </c>
      <c r="I97" s="44">
        <v>21553</v>
      </c>
    </row>
    <row r="98" spans="2:9" ht="17.25" customHeight="1">
      <c r="B98" s="87" t="s">
        <v>487</v>
      </c>
      <c r="C98" s="87" t="s">
        <v>488</v>
      </c>
      <c r="D98" s="14">
        <v>42824</v>
      </c>
      <c r="E98" s="21" t="s">
        <v>31</v>
      </c>
      <c r="F98" s="16">
        <v>67</v>
      </c>
      <c r="G98" s="79">
        <v>1</v>
      </c>
      <c r="H98" s="43">
        <v>27638467</v>
      </c>
      <c r="I98" s="44">
        <v>20832</v>
      </c>
    </row>
    <row r="99" spans="2:9" ht="17.25" customHeight="1">
      <c r="B99" s="77" t="s">
        <v>76</v>
      </c>
      <c r="C99" s="77" t="s">
        <v>77</v>
      </c>
      <c r="D99" s="14">
        <v>43167</v>
      </c>
      <c r="E99" s="21" t="s">
        <v>19</v>
      </c>
      <c r="F99" s="16"/>
      <c r="G99" s="79">
        <v>1</v>
      </c>
      <c r="H99" s="18">
        <v>27482460</v>
      </c>
      <c r="I99" s="22">
        <v>19021</v>
      </c>
    </row>
    <row r="100" spans="2:9" ht="17.25" customHeight="1">
      <c r="B100" s="13" t="s">
        <v>177</v>
      </c>
      <c r="C100" s="13" t="s">
        <v>178</v>
      </c>
      <c r="D100" s="14">
        <v>43153</v>
      </c>
      <c r="E100" s="15" t="s">
        <v>22</v>
      </c>
      <c r="F100" s="28">
        <v>45</v>
      </c>
      <c r="G100" s="79">
        <v>1</v>
      </c>
      <c r="H100" s="18">
        <v>26911191</v>
      </c>
      <c r="I100" s="18">
        <v>17984</v>
      </c>
    </row>
    <row r="101" spans="2:9" ht="17.25" customHeight="1">
      <c r="B101" s="13" t="s">
        <v>195</v>
      </c>
      <c r="C101" s="13" t="s">
        <v>196</v>
      </c>
      <c r="D101" s="14">
        <v>43125</v>
      </c>
      <c r="E101" s="15" t="s">
        <v>22</v>
      </c>
      <c r="F101" s="16"/>
      <c r="G101" s="79">
        <v>1</v>
      </c>
      <c r="H101" s="18">
        <v>26501210</v>
      </c>
      <c r="I101" s="18">
        <v>17605</v>
      </c>
    </row>
    <row r="102" spans="2:9" ht="17.25" customHeight="1">
      <c r="B102" s="13" t="s">
        <v>181</v>
      </c>
      <c r="C102" s="13" t="s">
        <v>182</v>
      </c>
      <c r="D102" s="14">
        <v>43111</v>
      </c>
      <c r="E102" s="15" t="s">
        <v>16</v>
      </c>
      <c r="F102" s="16">
        <v>42</v>
      </c>
      <c r="G102" s="79">
        <v>1</v>
      </c>
      <c r="H102" s="18">
        <v>26150268</v>
      </c>
      <c r="I102" s="18">
        <v>17627</v>
      </c>
    </row>
    <row r="103" spans="2:9" ht="17.25" customHeight="1">
      <c r="B103" s="91" t="s">
        <v>357</v>
      </c>
      <c r="C103" s="91" t="s">
        <v>358</v>
      </c>
      <c r="D103" s="78">
        <v>42964</v>
      </c>
      <c r="E103" s="95" t="s">
        <v>22</v>
      </c>
      <c r="F103" s="93">
        <v>16</v>
      </c>
      <c r="G103" s="79">
        <v>1</v>
      </c>
      <c r="H103" s="43">
        <v>25844133</v>
      </c>
      <c r="I103" s="44">
        <v>19518</v>
      </c>
    </row>
    <row r="104" spans="2:9" ht="17.25" customHeight="1">
      <c r="B104" s="77" t="s">
        <v>267</v>
      </c>
      <c r="C104" s="77" t="s">
        <v>267</v>
      </c>
      <c r="D104" s="14">
        <v>43041</v>
      </c>
      <c r="E104" s="21" t="s">
        <v>47</v>
      </c>
      <c r="F104" s="16">
        <v>63</v>
      </c>
      <c r="G104" s="79">
        <v>1</v>
      </c>
      <c r="H104" s="43">
        <v>25339084</v>
      </c>
      <c r="I104" s="44">
        <v>18098</v>
      </c>
    </row>
    <row r="105" spans="2:9" ht="17.25" customHeight="1">
      <c r="B105" s="96" t="s">
        <v>587</v>
      </c>
      <c r="C105" s="87" t="s">
        <v>588</v>
      </c>
      <c r="D105" s="14">
        <v>42726</v>
      </c>
      <c r="E105" s="15" t="s">
        <v>31</v>
      </c>
      <c r="F105" s="28">
        <v>40</v>
      </c>
      <c r="G105" s="79">
        <v>1</v>
      </c>
      <c r="H105" s="43">
        <v>24633755</v>
      </c>
      <c r="I105" s="61">
        <v>18250</v>
      </c>
    </row>
    <row r="106" spans="2:9" ht="17.25" customHeight="1">
      <c r="B106" s="77" t="s">
        <v>328</v>
      </c>
      <c r="C106" s="77" t="s">
        <v>329</v>
      </c>
      <c r="D106" s="14">
        <v>42992</v>
      </c>
      <c r="E106" s="21" t="s">
        <v>47</v>
      </c>
      <c r="F106" s="16">
        <v>49</v>
      </c>
      <c r="G106" s="79">
        <v>1</v>
      </c>
      <c r="H106" s="43">
        <v>24437596</v>
      </c>
      <c r="I106" s="44">
        <v>17521</v>
      </c>
    </row>
    <row r="107" spans="2:9" ht="17.25" customHeight="1">
      <c r="B107" s="77" t="s">
        <v>457</v>
      </c>
      <c r="C107" s="77" t="s">
        <v>458</v>
      </c>
      <c r="D107" s="14">
        <v>42852</v>
      </c>
      <c r="E107" s="21" t="s">
        <v>47</v>
      </c>
      <c r="F107" s="16">
        <v>52</v>
      </c>
      <c r="G107" s="79">
        <v>1</v>
      </c>
      <c r="H107" s="43">
        <v>24417218</v>
      </c>
      <c r="I107" s="44">
        <v>16538</v>
      </c>
    </row>
    <row r="108" spans="2:9" ht="17.25" customHeight="1">
      <c r="B108" s="13" t="s">
        <v>73</v>
      </c>
      <c r="C108" s="13" t="s">
        <v>74</v>
      </c>
      <c r="D108" s="14">
        <v>43181</v>
      </c>
      <c r="E108" s="15" t="s">
        <v>19</v>
      </c>
      <c r="F108" s="16"/>
      <c r="G108" s="79">
        <v>1</v>
      </c>
      <c r="H108" s="18">
        <v>24227395</v>
      </c>
      <c r="I108" s="18">
        <v>17893</v>
      </c>
    </row>
    <row r="109" spans="2:9" ht="17.25" customHeight="1">
      <c r="B109" s="77" t="s">
        <v>446</v>
      </c>
      <c r="C109" s="77" t="s">
        <v>447</v>
      </c>
      <c r="D109" s="14">
        <v>42866</v>
      </c>
      <c r="E109" s="21" t="s">
        <v>31</v>
      </c>
      <c r="F109" s="16">
        <v>36</v>
      </c>
      <c r="G109" s="79">
        <v>1</v>
      </c>
      <c r="H109" s="43">
        <v>23365985</v>
      </c>
      <c r="I109" s="44">
        <v>16166</v>
      </c>
    </row>
    <row r="110" spans="2:9" ht="17.25" customHeight="1">
      <c r="B110" s="77" t="s">
        <v>304</v>
      </c>
      <c r="C110" s="77" t="s">
        <v>305</v>
      </c>
      <c r="D110" s="14">
        <v>43006</v>
      </c>
      <c r="E110" s="21" t="s">
        <v>31</v>
      </c>
      <c r="F110" s="16"/>
      <c r="G110" s="79">
        <v>1</v>
      </c>
      <c r="H110" s="43">
        <v>23082281</v>
      </c>
      <c r="I110" s="44">
        <v>16527</v>
      </c>
    </row>
    <row r="111" spans="2:9" ht="17.25" customHeight="1">
      <c r="B111" s="77" t="s">
        <v>211</v>
      </c>
      <c r="C111" s="77" t="s">
        <v>212</v>
      </c>
      <c r="D111" s="14">
        <v>43104</v>
      </c>
      <c r="E111" s="21" t="s">
        <v>22</v>
      </c>
      <c r="F111" s="16">
        <v>28</v>
      </c>
      <c r="G111" s="79">
        <v>1</v>
      </c>
      <c r="H111" s="43">
        <v>22711145</v>
      </c>
      <c r="I111" s="44">
        <v>14958</v>
      </c>
    </row>
    <row r="112" spans="2:9" ht="17.25" customHeight="1">
      <c r="B112" s="87" t="s">
        <v>529</v>
      </c>
      <c r="C112" s="87" t="s">
        <v>530</v>
      </c>
      <c r="D112" s="14">
        <v>42782</v>
      </c>
      <c r="E112" s="21" t="s">
        <v>22</v>
      </c>
      <c r="F112" s="16">
        <v>40</v>
      </c>
      <c r="G112" s="79">
        <v>1</v>
      </c>
      <c r="H112" s="43">
        <v>22221335</v>
      </c>
      <c r="I112" s="44">
        <v>15044</v>
      </c>
    </row>
    <row r="113" spans="2:9" ht="17.25" customHeight="1">
      <c r="B113" s="13" t="s">
        <v>534</v>
      </c>
      <c r="C113" s="13" t="s">
        <v>535</v>
      </c>
      <c r="D113" s="14">
        <v>42782</v>
      </c>
      <c r="E113" s="15" t="s">
        <v>31</v>
      </c>
      <c r="F113" s="28">
        <v>32</v>
      </c>
      <c r="G113" s="79">
        <v>1</v>
      </c>
      <c r="H113" s="43">
        <v>20267280</v>
      </c>
      <c r="I113" s="61">
        <v>14051</v>
      </c>
    </row>
    <row r="114" spans="2:9" ht="17.25" customHeight="1">
      <c r="B114" s="77" t="s">
        <v>466</v>
      </c>
      <c r="C114" s="77" t="s">
        <v>467</v>
      </c>
      <c r="D114" s="14">
        <v>42845</v>
      </c>
      <c r="E114" s="21" t="s">
        <v>31</v>
      </c>
      <c r="F114" s="16">
        <v>34</v>
      </c>
      <c r="G114" s="79">
        <v>1</v>
      </c>
      <c r="H114" s="43">
        <v>20088030</v>
      </c>
      <c r="I114" s="44">
        <v>13604</v>
      </c>
    </row>
    <row r="115" spans="2:9" ht="17.25" customHeight="1">
      <c r="B115" s="77" t="s">
        <v>469</v>
      </c>
      <c r="C115" s="77" t="s">
        <v>470</v>
      </c>
      <c r="D115" s="14">
        <v>42845</v>
      </c>
      <c r="E115" s="21" t="s">
        <v>16</v>
      </c>
      <c r="F115" s="16">
        <v>31</v>
      </c>
      <c r="G115" s="79">
        <v>1</v>
      </c>
      <c r="H115" s="43">
        <v>19988740</v>
      </c>
      <c r="I115" s="44">
        <v>13700</v>
      </c>
    </row>
    <row r="116" spans="2:9" ht="17.25" customHeight="1">
      <c r="B116" s="13" t="s">
        <v>139</v>
      </c>
      <c r="C116" s="13" t="s">
        <v>140</v>
      </c>
      <c r="D116" s="14">
        <v>43174</v>
      </c>
      <c r="E116" s="15" t="s">
        <v>28</v>
      </c>
      <c r="F116" s="16"/>
      <c r="G116" s="79">
        <v>1</v>
      </c>
      <c r="H116" s="97">
        <v>19388970</v>
      </c>
      <c r="I116" s="97">
        <v>12921</v>
      </c>
    </row>
    <row r="117" spans="2:9" ht="17.25" customHeight="1">
      <c r="B117" s="87" t="s">
        <v>484</v>
      </c>
      <c r="C117" s="87" t="s">
        <v>484</v>
      </c>
      <c r="D117" s="14">
        <v>42831</v>
      </c>
      <c r="E117" s="21" t="s">
        <v>31</v>
      </c>
      <c r="F117" s="16">
        <v>41</v>
      </c>
      <c r="G117" s="79">
        <v>1</v>
      </c>
      <c r="H117" s="43">
        <v>19097218</v>
      </c>
      <c r="I117" s="44">
        <v>13199</v>
      </c>
    </row>
    <row r="118" spans="2:9" ht="17.25" customHeight="1">
      <c r="B118" s="13" t="s">
        <v>499</v>
      </c>
      <c r="C118" s="13" t="s">
        <v>500</v>
      </c>
      <c r="D118" s="14">
        <v>42820</v>
      </c>
      <c r="E118" s="15" t="s">
        <v>31</v>
      </c>
      <c r="F118" s="28">
        <v>34</v>
      </c>
      <c r="G118" s="79">
        <v>1</v>
      </c>
      <c r="H118" s="43">
        <v>18945947</v>
      </c>
      <c r="I118" s="61">
        <v>12990</v>
      </c>
    </row>
    <row r="119" spans="2:9" ht="17.25" customHeight="1">
      <c r="B119" s="77" t="s">
        <v>330</v>
      </c>
      <c r="C119" s="77" t="s">
        <v>331</v>
      </c>
      <c r="D119" s="14">
        <v>42992</v>
      </c>
      <c r="E119" s="21" t="s">
        <v>22</v>
      </c>
      <c r="F119" s="16">
        <v>40</v>
      </c>
      <c r="G119" s="79">
        <v>1</v>
      </c>
      <c r="H119" s="43">
        <v>18728962</v>
      </c>
      <c r="I119" s="44">
        <v>13018</v>
      </c>
    </row>
    <row r="120" spans="2:9" ht="17.25" customHeight="1">
      <c r="B120" s="13" t="s">
        <v>555</v>
      </c>
      <c r="C120" s="13" t="s">
        <v>556</v>
      </c>
      <c r="D120" s="14">
        <v>42761</v>
      </c>
      <c r="E120" s="15" t="s">
        <v>31</v>
      </c>
      <c r="F120" s="28">
        <v>42</v>
      </c>
      <c r="G120" s="79">
        <v>1</v>
      </c>
      <c r="H120" s="43">
        <v>18014913</v>
      </c>
      <c r="I120" s="61">
        <v>12165</v>
      </c>
    </row>
    <row r="121" spans="2:9" ht="17.25" customHeight="1">
      <c r="B121" s="13" t="s">
        <v>555</v>
      </c>
      <c r="C121" s="13" t="s">
        <v>556</v>
      </c>
      <c r="D121" s="14">
        <v>42761</v>
      </c>
      <c r="E121" s="15" t="s">
        <v>31</v>
      </c>
      <c r="F121" s="28">
        <v>42</v>
      </c>
      <c r="G121" s="79">
        <v>1</v>
      </c>
      <c r="H121" s="43">
        <v>18014913</v>
      </c>
      <c r="I121" s="61">
        <v>12165</v>
      </c>
    </row>
    <row r="122" spans="2:9" ht="17.25" customHeight="1">
      <c r="B122" s="13" t="s">
        <v>637</v>
      </c>
      <c r="C122" s="13" t="s">
        <v>638</v>
      </c>
      <c r="D122" s="14">
        <v>42705</v>
      </c>
      <c r="E122" s="15" t="s">
        <v>31</v>
      </c>
      <c r="F122" s="28">
        <v>38</v>
      </c>
      <c r="G122" s="79">
        <v>1</v>
      </c>
      <c r="H122" s="43">
        <v>17756555</v>
      </c>
      <c r="I122" s="43">
        <v>11578</v>
      </c>
    </row>
    <row r="123" spans="2:9" ht="17.25" customHeight="1">
      <c r="B123" s="77" t="s">
        <v>88</v>
      </c>
      <c r="C123" s="77" t="s">
        <v>89</v>
      </c>
      <c r="D123" s="14">
        <v>43167</v>
      </c>
      <c r="E123" s="21" t="s">
        <v>31</v>
      </c>
      <c r="F123" s="16"/>
      <c r="G123" s="79">
        <v>1</v>
      </c>
      <c r="H123" s="18">
        <v>17615169</v>
      </c>
      <c r="I123" s="22">
        <v>11477</v>
      </c>
    </row>
    <row r="124" spans="2:9" ht="17.25" customHeight="1">
      <c r="B124" s="87" t="s">
        <v>581</v>
      </c>
      <c r="C124" s="87" t="s">
        <v>582</v>
      </c>
      <c r="D124" s="14">
        <v>42733</v>
      </c>
      <c r="E124" s="62" t="s">
        <v>39</v>
      </c>
      <c r="F124" s="28">
        <v>26</v>
      </c>
      <c r="G124" s="79">
        <v>1</v>
      </c>
      <c r="H124" s="43">
        <v>16826894</v>
      </c>
      <c r="I124" s="61">
        <v>11575</v>
      </c>
    </row>
    <row r="125" spans="2:9" ht="17.25" customHeight="1">
      <c r="B125" s="77" t="s">
        <v>452</v>
      </c>
      <c r="C125" s="77" t="s">
        <v>453</v>
      </c>
      <c r="D125" s="14">
        <v>42859</v>
      </c>
      <c r="E125" s="21" t="s">
        <v>47</v>
      </c>
      <c r="F125" s="16"/>
      <c r="G125" s="79">
        <v>1</v>
      </c>
      <c r="H125" s="43">
        <v>16779459</v>
      </c>
      <c r="I125" s="44">
        <v>11408</v>
      </c>
    </row>
    <row r="126" spans="2:9" ht="17.25" customHeight="1">
      <c r="B126" s="91" t="s">
        <v>351</v>
      </c>
      <c r="C126" s="91" t="s">
        <v>352</v>
      </c>
      <c r="D126" s="78">
        <v>42971</v>
      </c>
      <c r="E126" s="95" t="s">
        <v>31</v>
      </c>
      <c r="F126" s="93">
        <v>31</v>
      </c>
      <c r="G126" s="79">
        <v>1</v>
      </c>
      <c r="H126" s="43">
        <v>16506702</v>
      </c>
      <c r="I126" s="44">
        <v>11824</v>
      </c>
    </row>
    <row r="127" spans="2:9" ht="17.25" customHeight="1">
      <c r="B127" s="77" t="s">
        <v>82</v>
      </c>
      <c r="C127" s="77" t="s">
        <v>83</v>
      </c>
      <c r="D127" s="78">
        <v>43209</v>
      </c>
      <c r="E127" s="21" t="s">
        <v>22</v>
      </c>
      <c r="F127" s="16">
        <v>40</v>
      </c>
      <c r="G127" s="79">
        <v>1</v>
      </c>
      <c r="H127" s="18">
        <v>16465078</v>
      </c>
      <c r="I127" s="18">
        <v>12520</v>
      </c>
    </row>
    <row r="128" spans="2:9" ht="17.25" customHeight="1">
      <c r="B128" s="13" t="s">
        <v>107</v>
      </c>
      <c r="C128" s="13" t="s">
        <v>107</v>
      </c>
      <c r="D128" s="14">
        <v>43188</v>
      </c>
      <c r="E128" s="15" t="s">
        <v>28</v>
      </c>
      <c r="F128" s="16"/>
      <c r="G128" s="79">
        <v>1</v>
      </c>
      <c r="H128" s="18">
        <v>16153414</v>
      </c>
      <c r="I128" s="18">
        <v>12323</v>
      </c>
    </row>
    <row r="129" spans="2:9" ht="17.25" customHeight="1">
      <c r="B129" s="77" t="s">
        <v>460</v>
      </c>
      <c r="C129" s="77" t="s">
        <v>461</v>
      </c>
      <c r="D129" s="14">
        <v>42852</v>
      </c>
      <c r="E129" s="21" t="s">
        <v>22</v>
      </c>
      <c r="F129" s="16">
        <v>35</v>
      </c>
      <c r="G129" s="79">
        <v>1</v>
      </c>
      <c r="H129" s="43">
        <v>15231033</v>
      </c>
      <c r="I129" s="44">
        <v>11072</v>
      </c>
    </row>
    <row r="130" spans="2:9" ht="17.25" customHeight="1">
      <c r="B130" s="77" t="s">
        <v>384</v>
      </c>
      <c r="C130" s="77" t="s">
        <v>385</v>
      </c>
      <c r="D130" s="14">
        <v>42943</v>
      </c>
      <c r="E130" s="21" t="s">
        <v>22</v>
      </c>
      <c r="F130" s="16">
        <v>40</v>
      </c>
      <c r="G130" s="79">
        <v>1</v>
      </c>
      <c r="H130" s="43">
        <v>15167486</v>
      </c>
      <c r="I130" s="44">
        <v>10535</v>
      </c>
    </row>
    <row r="131" spans="2:9" ht="17.25" customHeight="1">
      <c r="B131" s="13" t="s">
        <v>547</v>
      </c>
      <c r="C131" s="13" t="s">
        <v>548</v>
      </c>
      <c r="D131" s="14">
        <v>42768</v>
      </c>
      <c r="E131" s="15" t="s">
        <v>16</v>
      </c>
      <c r="F131" s="28">
        <v>33</v>
      </c>
      <c r="G131" s="79">
        <v>1</v>
      </c>
      <c r="H131" s="43">
        <v>15124401</v>
      </c>
      <c r="I131" s="61">
        <v>10509</v>
      </c>
    </row>
    <row r="132" spans="2:9" ht="17.25" customHeight="1">
      <c r="B132" s="77" t="s">
        <v>52</v>
      </c>
      <c r="C132" s="77" t="s">
        <v>52</v>
      </c>
      <c r="D132" s="14">
        <v>43223</v>
      </c>
      <c r="E132" s="21" t="s">
        <v>47</v>
      </c>
      <c r="F132" s="16">
        <v>56</v>
      </c>
      <c r="G132" s="79">
        <v>1</v>
      </c>
      <c r="H132" s="18">
        <v>14925710</v>
      </c>
      <c r="I132" s="22">
        <v>10290</v>
      </c>
    </row>
    <row r="133" spans="2:9" ht="17.25" customHeight="1">
      <c r="B133" s="87" t="s">
        <v>520</v>
      </c>
      <c r="C133" s="87" t="s">
        <v>520</v>
      </c>
      <c r="D133" s="14">
        <v>42796</v>
      </c>
      <c r="E133" s="21" t="s">
        <v>31</v>
      </c>
      <c r="F133" s="16">
        <v>48</v>
      </c>
      <c r="G133" s="79">
        <v>1</v>
      </c>
      <c r="H133" s="43">
        <v>14780450</v>
      </c>
      <c r="I133" s="44">
        <v>9988</v>
      </c>
    </row>
    <row r="134" spans="2:9" ht="17.25" customHeight="1">
      <c r="B134" s="77" t="s">
        <v>296</v>
      </c>
      <c r="C134" s="77" t="s">
        <v>297</v>
      </c>
      <c r="D134" s="14">
        <v>43020</v>
      </c>
      <c r="E134" s="21" t="s">
        <v>47</v>
      </c>
      <c r="F134" s="16">
        <v>33</v>
      </c>
      <c r="G134" s="79">
        <v>1</v>
      </c>
      <c r="H134" s="43">
        <v>14675340</v>
      </c>
      <c r="I134" s="44">
        <v>10043</v>
      </c>
    </row>
    <row r="135" spans="2:9" ht="17.25" customHeight="1">
      <c r="B135" s="13" t="s">
        <v>281</v>
      </c>
      <c r="C135" s="13" t="s">
        <v>281</v>
      </c>
      <c r="D135" s="78">
        <v>43027</v>
      </c>
      <c r="E135" s="21" t="s">
        <v>28</v>
      </c>
      <c r="F135" s="15"/>
      <c r="G135" s="79">
        <v>1</v>
      </c>
      <c r="H135" s="43">
        <v>14587483</v>
      </c>
      <c r="I135" s="44">
        <v>13082</v>
      </c>
    </row>
    <row r="136" spans="2:9" ht="17.25" customHeight="1">
      <c r="B136" s="77" t="s">
        <v>294</v>
      </c>
      <c r="C136" s="77" t="s">
        <v>295</v>
      </c>
      <c r="D136" s="14">
        <v>43020</v>
      </c>
      <c r="E136" s="21" t="s">
        <v>22</v>
      </c>
      <c r="F136" s="16">
        <v>45</v>
      </c>
      <c r="G136" s="79">
        <v>1</v>
      </c>
      <c r="H136" s="43">
        <v>14456330</v>
      </c>
      <c r="I136" s="44">
        <v>11259</v>
      </c>
    </row>
    <row r="137" spans="2:9" ht="17.25" customHeight="1">
      <c r="B137" s="13" t="s">
        <v>80</v>
      </c>
      <c r="C137" s="13" t="s">
        <v>81</v>
      </c>
      <c r="D137" s="14">
        <v>43125</v>
      </c>
      <c r="E137" s="15" t="s">
        <v>19</v>
      </c>
      <c r="F137" s="16"/>
      <c r="G137" s="79">
        <v>1</v>
      </c>
      <c r="H137" s="18">
        <v>14421385</v>
      </c>
      <c r="I137" s="18">
        <v>9568</v>
      </c>
    </row>
    <row r="138" spans="2:9" ht="17.25" customHeight="1">
      <c r="B138" s="91" t="s">
        <v>370</v>
      </c>
      <c r="C138" s="91" t="s">
        <v>371</v>
      </c>
      <c r="D138" s="78">
        <v>42957</v>
      </c>
      <c r="E138" s="95" t="s">
        <v>47</v>
      </c>
      <c r="F138" s="93">
        <v>39</v>
      </c>
      <c r="G138" s="79">
        <v>1</v>
      </c>
      <c r="H138" s="43">
        <v>13897057</v>
      </c>
      <c r="I138" s="44">
        <v>9869</v>
      </c>
    </row>
    <row r="139" spans="2:9" ht="17.25" customHeight="1">
      <c r="B139" s="77" t="s">
        <v>219</v>
      </c>
      <c r="C139" s="77" t="s">
        <v>220</v>
      </c>
      <c r="D139" s="14">
        <v>43097</v>
      </c>
      <c r="E139" s="21" t="s">
        <v>28</v>
      </c>
      <c r="F139" s="16"/>
      <c r="G139" s="79">
        <v>1</v>
      </c>
      <c r="H139" s="43">
        <v>13891700</v>
      </c>
      <c r="I139" s="44">
        <v>9435</v>
      </c>
    </row>
    <row r="140" spans="2:9" ht="17.25" customHeight="1">
      <c r="B140" s="77" t="s">
        <v>183</v>
      </c>
      <c r="C140" s="77" t="s">
        <v>184</v>
      </c>
      <c r="D140" s="14">
        <v>43104</v>
      </c>
      <c r="E140" s="21" t="s">
        <v>16</v>
      </c>
      <c r="F140" s="16">
        <v>39</v>
      </c>
      <c r="G140" s="79" t="e">
        <f>ROUNDUP(DATEDIF(D140,$B$248,"d")/7,0)</f>
        <v>#VALUE!</v>
      </c>
      <c r="H140" s="43">
        <v>13776847</v>
      </c>
      <c r="I140" s="44">
        <v>10328</v>
      </c>
    </row>
    <row r="141" spans="2:9" ht="17.25" customHeight="1">
      <c r="B141" s="91" t="s">
        <v>340</v>
      </c>
      <c r="C141" s="91" t="s">
        <v>341</v>
      </c>
      <c r="D141" s="78">
        <v>42985</v>
      </c>
      <c r="E141" s="92" t="s">
        <v>47</v>
      </c>
      <c r="F141" s="93">
        <v>36</v>
      </c>
      <c r="G141" s="79">
        <v>1</v>
      </c>
      <c r="H141" s="43">
        <v>13699105</v>
      </c>
      <c r="I141" s="44">
        <v>9643</v>
      </c>
    </row>
    <row r="142" spans="2:9" ht="17.25" customHeight="1">
      <c r="B142" s="13" t="s">
        <v>158</v>
      </c>
      <c r="C142" s="13" t="s">
        <v>158</v>
      </c>
      <c r="D142" s="14">
        <v>43181</v>
      </c>
      <c r="E142" s="15" t="s">
        <v>22</v>
      </c>
      <c r="F142" s="16">
        <v>32</v>
      </c>
      <c r="G142" s="79">
        <v>1</v>
      </c>
      <c r="H142" s="18">
        <v>12514853</v>
      </c>
      <c r="I142" s="18">
        <v>8336</v>
      </c>
    </row>
    <row r="143" spans="2:9" ht="17.25" customHeight="1">
      <c r="B143" s="13" t="s">
        <v>639</v>
      </c>
      <c r="C143" s="13" t="s">
        <v>640</v>
      </c>
      <c r="D143" s="14">
        <v>42712</v>
      </c>
      <c r="E143" s="15" t="s">
        <v>31</v>
      </c>
      <c r="F143" s="28">
        <v>22</v>
      </c>
      <c r="G143" s="79">
        <v>1</v>
      </c>
      <c r="H143" s="43">
        <v>12208345</v>
      </c>
      <c r="I143" s="43">
        <v>8512</v>
      </c>
    </row>
    <row r="144" spans="2:9" ht="17.25" customHeight="1">
      <c r="B144" s="91" t="s">
        <v>336</v>
      </c>
      <c r="C144" s="91" t="s">
        <v>337</v>
      </c>
      <c r="D144" s="78">
        <v>42985</v>
      </c>
      <c r="E144" s="92" t="s">
        <v>22</v>
      </c>
      <c r="F144" s="93">
        <v>40</v>
      </c>
      <c r="G144" s="79">
        <v>1</v>
      </c>
      <c r="H144" s="43">
        <v>12161348</v>
      </c>
      <c r="I144" s="44">
        <v>8891</v>
      </c>
    </row>
    <row r="145" spans="2:9" ht="17.25" customHeight="1">
      <c r="B145" s="81" t="s">
        <v>26</v>
      </c>
      <c r="C145" s="81" t="s">
        <v>27</v>
      </c>
      <c r="D145" s="82">
        <v>43258</v>
      </c>
      <c r="E145" s="83" t="s">
        <v>28</v>
      </c>
      <c r="F145" s="84"/>
      <c r="G145" s="85">
        <v>1</v>
      </c>
      <c r="H145" s="86">
        <v>12128755</v>
      </c>
      <c r="I145" s="86">
        <v>8318</v>
      </c>
    </row>
    <row r="146" spans="2:9" ht="17.25" customHeight="1">
      <c r="B146" s="77" t="s">
        <v>242</v>
      </c>
      <c r="C146" s="77" t="s">
        <v>242</v>
      </c>
      <c r="D146" s="14">
        <v>43069</v>
      </c>
      <c r="E146" s="21" t="s">
        <v>22</v>
      </c>
      <c r="F146" s="16">
        <v>45</v>
      </c>
      <c r="G146" s="79">
        <v>1</v>
      </c>
      <c r="H146" s="43">
        <v>12021002</v>
      </c>
      <c r="I146" s="44">
        <v>9201</v>
      </c>
    </row>
    <row r="147" spans="2:9" ht="17.25" customHeight="1">
      <c r="B147" s="13" t="s">
        <v>90</v>
      </c>
      <c r="C147" s="13" t="s">
        <v>91</v>
      </c>
      <c r="D147" s="14">
        <v>43153</v>
      </c>
      <c r="E147" s="15" t="s">
        <v>19</v>
      </c>
      <c r="F147" s="28"/>
      <c r="G147" s="79">
        <v>1</v>
      </c>
      <c r="H147" s="18">
        <v>11870085</v>
      </c>
      <c r="I147" s="18">
        <v>7833</v>
      </c>
    </row>
    <row r="148" spans="2:9" ht="17.25" customHeight="1">
      <c r="B148" s="77" t="s">
        <v>43</v>
      </c>
      <c r="C148" s="77" t="s">
        <v>44</v>
      </c>
      <c r="D148" s="14">
        <v>43223</v>
      </c>
      <c r="E148" s="21" t="s">
        <v>16</v>
      </c>
      <c r="F148" s="16">
        <v>29</v>
      </c>
      <c r="G148" s="79">
        <v>0</v>
      </c>
      <c r="H148" s="18">
        <v>11855945</v>
      </c>
      <c r="I148" s="22">
        <v>8072</v>
      </c>
    </row>
    <row r="149" spans="2:9" ht="17.25" customHeight="1">
      <c r="B149" s="77" t="s">
        <v>508</v>
      </c>
      <c r="C149" s="77" t="s">
        <v>509</v>
      </c>
      <c r="D149" s="14">
        <v>42803</v>
      </c>
      <c r="E149" s="21" t="s">
        <v>47</v>
      </c>
      <c r="F149" s="16">
        <v>50</v>
      </c>
      <c r="G149" s="79">
        <v>1</v>
      </c>
      <c r="H149" s="43">
        <v>11605538</v>
      </c>
      <c r="I149" s="44">
        <v>8492</v>
      </c>
    </row>
    <row r="150" spans="2:9" ht="17.25" customHeight="1">
      <c r="B150" s="77" t="s">
        <v>400</v>
      </c>
      <c r="C150" s="77" t="s">
        <v>401</v>
      </c>
      <c r="D150" s="14">
        <v>42922</v>
      </c>
      <c r="E150" s="21" t="s">
        <v>22</v>
      </c>
      <c r="F150" s="16">
        <v>38</v>
      </c>
      <c r="G150" s="79">
        <v>1</v>
      </c>
      <c r="H150" s="43">
        <v>11595904</v>
      </c>
      <c r="I150" s="44">
        <v>8194</v>
      </c>
    </row>
    <row r="151" spans="2:9" ht="17.25" customHeight="1">
      <c r="B151" s="87" t="s">
        <v>483</v>
      </c>
      <c r="C151" s="87" t="s">
        <v>483</v>
      </c>
      <c r="D151" s="14">
        <v>42831</v>
      </c>
      <c r="E151" s="21" t="s">
        <v>22</v>
      </c>
      <c r="F151" s="16"/>
      <c r="G151" s="79">
        <v>1</v>
      </c>
      <c r="H151" s="43">
        <v>11267535</v>
      </c>
      <c r="I151" s="44">
        <v>8040</v>
      </c>
    </row>
    <row r="152" spans="2:9" ht="17.25" customHeight="1">
      <c r="B152" s="77" t="s">
        <v>318</v>
      </c>
      <c r="C152" s="91" t="s">
        <v>319</v>
      </c>
      <c r="D152" s="14">
        <v>42999</v>
      </c>
      <c r="E152" s="21" t="s">
        <v>16</v>
      </c>
      <c r="F152" s="16">
        <v>26</v>
      </c>
      <c r="G152" s="79">
        <v>1</v>
      </c>
      <c r="H152" s="43">
        <v>11248048</v>
      </c>
      <c r="I152" s="44">
        <v>7781</v>
      </c>
    </row>
    <row r="153" spans="2:9" ht="17.25" customHeight="1">
      <c r="B153" s="77" t="s">
        <v>418</v>
      </c>
      <c r="C153" s="77" t="s">
        <v>419</v>
      </c>
      <c r="D153" s="14">
        <v>42901</v>
      </c>
      <c r="E153" s="21" t="s">
        <v>47</v>
      </c>
      <c r="F153" s="16">
        <v>41</v>
      </c>
      <c r="G153" s="79">
        <v>1</v>
      </c>
      <c r="H153" s="43">
        <v>11099165</v>
      </c>
      <c r="I153" s="44">
        <v>7442</v>
      </c>
    </row>
    <row r="154" spans="2:9" ht="17.25" customHeight="1">
      <c r="B154" s="91" t="s">
        <v>344</v>
      </c>
      <c r="C154" s="91" t="s">
        <v>345</v>
      </c>
      <c r="D154" s="78">
        <v>42985</v>
      </c>
      <c r="E154" s="92" t="s">
        <v>28</v>
      </c>
      <c r="F154" s="95"/>
      <c r="G154" s="79">
        <v>1</v>
      </c>
      <c r="H154" s="43">
        <v>11087220</v>
      </c>
      <c r="I154" s="44">
        <v>7482</v>
      </c>
    </row>
    <row r="155" spans="2:9" ht="17.25" customHeight="1">
      <c r="B155" s="91" t="s">
        <v>342</v>
      </c>
      <c r="C155" s="91" t="s">
        <v>343</v>
      </c>
      <c r="D155" s="78">
        <v>42985</v>
      </c>
      <c r="E155" s="92" t="s">
        <v>16</v>
      </c>
      <c r="F155" s="93">
        <v>33</v>
      </c>
      <c r="G155" s="79">
        <v>1</v>
      </c>
      <c r="H155" s="43">
        <v>10892698</v>
      </c>
      <c r="I155" s="44">
        <v>7577</v>
      </c>
    </row>
    <row r="156" spans="2:9" ht="17.25" customHeight="1">
      <c r="B156" s="13" t="s">
        <v>86</v>
      </c>
      <c r="C156" s="13" t="s">
        <v>87</v>
      </c>
      <c r="D156" s="14">
        <v>43181</v>
      </c>
      <c r="E156" s="15" t="s">
        <v>16</v>
      </c>
      <c r="F156" s="16">
        <v>49</v>
      </c>
      <c r="G156" s="79">
        <v>1</v>
      </c>
      <c r="H156" s="18">
        <v>10783655</v>
      </c>
      <c r="I156" s="18">
        <v>7738</v>
      </c>
    </row>
    <row r="157" spans="2:9" ht="17.25" customHeight="1">
      <c r="B157" s="91" t="s">
        <v>353</v>
      </c>
      <c r="C157" s="91" t="s">
        <v>354</v>
      </c>
      <c r="D157" s="78">
        <v>42971</v>
      </c>
      <c r="E157" s="95" t="s">
        <v>28</v>
      </c>
      <c r="F157" s="93"/>
      <c r="G157" s="79">
        <v>1</v>
      </c>
      <c r="H157" s="43">
        <v>10652153</v>
      </c>
      <c r="I157" s="44">
        <v>7313</v>
      </c>
    </row>
    <row r="158" spans="2:9" ht="17.25" customHeight="1">
      <c r="B158" s="77" t="s">
        <v>282</v>
      </c>
      <c r="C158" s="77" t="s">
        <v>283</v>
      </c>
      <c r="D158" s="78">
        <v>43027</v>
      </c>
      <c r="E158" s="21" t="s">
        <v>16</v>
      </c>
      <c r="F158" s="16">
        <v>1</v>
      </c>
      <c r="G158" s="79">
        <v>1</v>
      </c>
      <c r="H158" s="43">
        <v>10594327</v>
      </c>
      <c r="I158" s="44">
        <v>7342</v>
      </c>
    </row>
    <row r="159" spans="2:9" ht="17.25" customHeight="1">
      <c r="B159" s="13" t="s">
        <v>284</v>
      </c>
      <c r="C159" s="13" t="s">
        <v>285</v>
      </c>
      <c r="D159" s="78">
        <v>43027</v>
      </c>
      <c r="E159" s="21" t="s">
        <v>47</v>
      </c>
      <c r="F159" s="79">
        <v>26</v>
      </c>
      <c r="G159" s="79">
        <v>1</v>
      </c>
      <c r="H159" s="43">
        <v>10441525</v>
      </c>
      <c r="I159" s="44">
        <v>6962</v>
      </c>
    </row>
    <row r="160" spans="2:9" ht="17.25" customHeight="1">
      <c r="B160" s="77" t="s">
        <v>430</v>
      </c>
      <c r="C160" s="77" t="s">
        <v>431</v>
      </c>
      <c r="D160" s="14">
        <v>42887</v>
      </c>
      <c r="E160" s="21" t="s">
        <v>31</v>
      </c>
      <c r="F160" s="16">
        <v>26</v>
      </c>
      <c r="G160" s="79">
        <v>1</v>
      </c>
      <c r="H160" s="43">
        <v>10422320</v>
      </c>
      <c r="I160" s="44">
        <v>8015</v>
      </c>
    </row>
    <row r="161" spans="2:9" ht="17.25" customHeight="1">
      <c r="B161" s="13" t="s">
        <v>540</v>
      </c>
      <c r="C161" s="13" t="s">
        <v>540</v>
      </c>
      <c r="D161" s="14">
        <v>42775</v>
      </c>
      <c r="E161" s="15" t="s">
        <v>106</v>
      </c>
      <c r="F161" s="28"/>
      <c r="G161" s="79">
        <v>1</v>
      </c>
      <c r="H161" s="43">
        <v>10280807</v>
      </c>
      <c r="I161" s="61">
        <v>7369</v>
      </c>
    </row>
    <row r="162" spans="2:9" ht="17.25" customHeight="1">
      <c r="B162" s="96" t="s">
        <v>641</v>
      </c>
      <c r="C162" s="87" t="s">
        <v>642</v>
      </c>
      <c r="D162" s="14">
        <v>42726</v>
      </c>
      <c r="E162" s="15" t="s">
        <v>31</v>
      </c>
      <c r="F162" s="28">
        <v>36</v>
      </c>
      <c r="G162" s="79">
        <v>1</v>
      </c>
      <c r="H162" s="43">
        <v>10204295</v>
      </c>
      <c r="I162" s="61">
        <v>7218</v>
      </c>
    </row>
    <row r="163" spans="2:9" ht="17.25" customHeight="1">
      <c r="B163" s="13" t="s">
        <v>545</v>
      </c>
      <c r="C163" s="13" t="s">
        <v>546</v>
      </c>
      <c r="D163" s="14">
        <v>42768</v>
      </c>
      <c r="E163" s="15" t="s">
        <v>19</v>
      </c>
      <c r="F163" s="28"/>
      <c r="G163" s="79">
        <v>1</v>
      </c>
      <c r="H163" s="43">
        <v>10163530</v>
      </c>
      <c r="I163" s="61">
        <v>6507</v>
      </c>
    </row>
    <row r="164" spans="2:9" ht="17.25" customHeight="1">
      <c r="B164" s="77" t="s">
        <v>412</v>
      </c>
      <c r="C164" s="77" t="s">
        <v>413</v>
      </c>
      <c r="D164" s="14">
        <v>42908</v>
      </c>
      <c r="E164" s="21" t="s">
        <v>19</v>
      </c>
      <c r="F164" s="16"/>
      <c r="G164" s="79">
        <v>1</v>
      </c>
      <c r="H164" s="43">
        <v>10103460</v>
      </c>
      <c r="I164" s="44">
        <v>6727</v>
      </c>
    </row>
    <row r="165" spans="2:9" ht="17.25" customHeight="1">
      <c r="B165" s="77" t="s">
        <v>250</v>
      </c>
      <c r="C165" s="77" t="s">
        <v>251</v>
      </c>
      <c r="D165" s="14">
        <v>43062</v>
      </c>
      <c r="E165" s="21" t="s">
        <v>47</v>
      </c>
      <c r="F165" s="16">
        <v>24</v>
      </c>
      <c r="G165" s="79">
        <v>1</v>
      </c>
      <c r="H165" s="43">
        <v>10061590</v>
      </c>
      <c r="I165" s="44">
        <v>6814</v>
      </c>
    </row>
    <row r="166" spans="2:9" ht="17.25" customHeight="1">
      <c r="B166" s="13" t="s">
        <v>167</v>
      </c>
      <c r="C166" s="98" t="s">
        <v>168</v>
      </c>
      <c r="D166" s="14">
        <v>43132</v>
      </c>
      <c r="E166" s="15" t="s">
        <v>16</v>
      </c>
      <c r="F166" s="16">
        <v>34</v>
      </c>
      <c r="G166" s="79">
        <v>1</v>
      </c>
      <c r="H166" s="18">
        <v>9986629</v>
      </c>
      <c r="I166" s="18">
        <v>6622</v>
      </c>
    </row>
    <row r="167" spans="2:9" ht="17.25" customHeight="1">
      <c r="B167" s="77" t="s">
        <v>243</v>
      </c>
      <c r="C167" s="77" t="s">
        <v>244</v>
      </c>
      <c r="D167" s="14">
        <v>43069</v>
      </c>
      <c r="E167" s="21" t="s">
        <v>47</v>
      </c>
      <c r="F167" s="16">
        <v>42</v>
      </c>
      <c r="G167" s="79">
        <v>1</v>
      </c>
      <c r="H167" s="43">
        <v>9955225</v>
      </c>
      <c r="I167" s="44">
        <v>6907</v>
      </c>
    </row>
    <row r="168" spans="2:9" ht="17.25" customHeight="1">
      <c r="B168" s="13" t="s">
        <v>137</v>
      </c>
      <c r="C168" s="13" t="s">
        <v>137</v>
      </c>
      <c r="D168" s="14">
        <v>43160</v>
      </c>
      <c r="E168" s="15" t="s">
        <v>16</v>
      </c>
      <c r="F168" s="28">
        <v>36</v>
      </c>
      <c r="G168" s="79">
        <v>1</v>
      </c>
      <c r="H168" s="18">
        <v>9829298</v>
      </c>
      <c r="I168" s="18">
        <v>6759</v>
      </c>
    </row>
    <row r="169" spans="2:9" ht="17.25" customHeight="1">
      <c r="B169" s="13" t="s">
        <v>604</v>
      </c>
      <c r="C169" s="13" t="s">
        <v>604</v>
      </c>
      <c r="D169" s="14">
        <v>42705</v>
      </c>
      <c r="E169" s="15" t="s">
        <v>605</v>
      </c>
      <c r="F169" s="28"/>
      <c r="G169" s="79">
        <v>1</v>
      </c>
      <c r="H169" s="43">
        <v>9563885</v>
      </c>
      <c r="I169" s="43">
        <v>8248</v>
      </c>
    </row>
    <row r="170" spans="2:9" ht="17.25" customHeight="1">
      <c r="B170" s="77" t="s">
        <v>193</v>
      </c>
      <c r="C170" s="77" t="s">
        <v>194</v>
      </c>
      <c r="D170" s="14">
        <v>43132</v>
      </c>
      <c r="E170" s="21" t="s">
        <v>28</v>
      </c>
      <c r="F170" s="16">
        <v>32</v>
      </c>
      <c r="G170" s="79">
        <v>1</v>
      </c>
      <c r="H170" s="18">
        <v>9444917</v>
      </c>
      <c r="I170" s="22">
        <v>7187</v>
      </c>
    </row>
    <row r="171" spans="2:9" ht="17.25" customHeight="1">
      <c r="B171" s="77" t="s">
        <v>175</v>
      </c>
      <c r="C171" s="77" t="s">
        <v>176</v>
      </c>
      <c r="D171" s="14">
        <v>43167</v>
      </c>
      <c r="E171" s="21" t="s">
        <v>22</v>
      </c>
      <c r="F171" s="16"/>
      <c r="G171" s="79">
        <v>1</v>
      </c>
      <c r="H171" s="18">
        <v>9363720</v>
      </c>
      <c r="I171" s="22">
        <v>6443</v>
      </c>
    </row>
    <row r="172" spans="2:9" ht="17.25" customHeight="1">
      <c r="B172" s="13" t="s">
        <v>143</v>
      </c>
      <c r="C172" s="13" t="s">
        <v>143</v>
      </c>
      <c r="D172" s="14">
        <v>43125</v>
      </c>
      <c r="E172" s="15" t="s">
        <v>47</v>
      </c>
      <c r="F172" s="16">
        <v>36</v>
      </c>
      <c r="G172" s="79">
        <v>1</v>
      </c>
      <c r="H172" s="18">
        <v>9350300</v>
      </c>
      <c r="I172" s="18">
        <v>6758</v>
      </c>
    </row>
    <row r="173" spans="2:9" ht="17.25" customHeight="1">
      <c r="B173" s="99">
        <v>1945</v>
      </c>
      <c r="C173" s="99">
        <v>1945</v>
      </c>
      <c r="D173" s="14">
        <v>42845</v>
      </c>
      <c r="E173" s="21" t="s">
        <v>468</v>
      </c>
      <c r="F173" s="16">
        <v>29</v>
      </c>
      <c r="G173" s="79">
        <v>1</v>
      </c>
      <c r="H173" s="43">
        <v>9126832</v>
      </c>
      <c r="I173" s="44">
        <v>7321</v>
      </c>
    </row>
    <row r="174" spans="2:9" ht="17.25" customHeight="1">
      <c r="B174" s="13" t="s">
        <v>146</v>
      </c>
      <c r="C174" s="13" t="s">
        <v>147</v>
      </c>
      <c r="D174" s="14">
        <v>43174</v>
      </c>
      <c r="E174" s="15" t="s">
        <v>31</v>
      </c>
      <c r="F174" s="16">
        <v>35</v>
      </c>
      <c r="G174" s="79">
        <v>1</v>
      </c>
      <c r="H174" s="18">
        <v>8878705</v>
      </c>
      <c r="I174" s="18">
        <v>5602</v>
      </c>
    </row>
    <row r="175" spans="2:9" ht="17.25" customHeight="1">
      <c r="B175" s="13" t="s">
        <v>161</v>
      </c>
      <c r="C175" s="13" t="s">
        <v>162</v>
      </c>
      <c r="D175" s="14">
        <v>43174</v>
      </c>
      <c r="E175" s="15" t="s">
        <v>39</v>
      </c>
      <c r="F175" s="16">
        <v>20</v>
      </c>
      <c r="G175" s="79">
        <v>1</v>
      </c>
      <c r="H175" s="97">
        <v>8779290</v>
      </c>
      <c r="I175" s="97">
        <v>5825</v>
      </c>
    </row>
    <row r="176" spans="2:9" ht="17.25" customHeight="1">
      <c r="B176" s="13" t="s">
        <v>288</v>
      </c>
      <c r="C176" s="13" t="s">
        <v>289</v>
      </c>
      <c r="D176" s="78">
        <v>43027</v>
      </c>
      <c r="E176" s="21" t="s">
        <v>39</v>
      </c>
      <c r="F176" s="79">
        <v>32</v>
      </c>
      <c r="G176" s="79">
        <v>1</v>
      </c>
      <c r="H176" s="43">
        <v>8710899</v>
      </c>
      <c r="I176" s="44">
        <v>6109</v>
      </c>
    </row>
    <row r="177" spans="2:9" ht="17.25" customHeight="1">
      <c r="B177" s="13" t="s">
        <v>102</v>
      </c>
      <c r="C177" s="13" t="s">
        <v>103</v>
      </c>
      <c r="D177" s="14">
        <v>43188</v>
      </c>
      <c r="E177" s="15" t="s">
        <v>16</v>
      </c>
      <c r="F177" s="16">
        <v>43</v>
      </c>
      <c r="G177" s="79">
        <v>1</v>
      </c>
      <c r="H177" s="18">
        <v>8679395</v>
      </c>
      <c r="I177" s="18">
        <v>6130</v>
      </c>
    </row>
    <row r="178" spans="2:9" ht="17.25" customHeight="1">
      <c r="B178" s="13" t="s">
        <v>596</v>
      </c>
      <c r="C178" s="13" t="s">
        <v>597</v>
      </c>
      <c r="D178" s="14">
        <v>42719</v>
      </c>
      <c r="E178" s="15" t="s">
        <v>28</v>
      </c>
      <c r="F178" s="28">
        <v>23</v>
      </c>
      <c r="G178" s="79">
        <v>1</v>
      </c>
      <c r="H178" s="43">
        <v>8613615</v>
      </c>
      <c r="I178" s="43">
        <v>6663</v>
      </c>
    </row>
    <row r="179" spans="2:9" ht="17.25" customHeight="1">
      <c r="B179" s="88" t="s">
        <v>248</v>
      </c>
      <c r="C179" s="77" t="s">
        <v>249</v>
      </c>
      <c r="D179" s="14">
        <v>43062</v>
      </c>
      <c r="E179" s="21" t="s">
        <v>28</v>
      </c>
      <c r="F179" s="16"/>
      <c r="G179" s="79">
        <v>1</v>
      </c>
      <c r="H179" s="43">
        <v>8539005</v>
      </c>
      <c r="I179" s="44">
        <v>5783</v>
      </c>
    </row>
    <row r="180" spans="2:9" ht="17.25" customHeight="1">
      <c r="B180" s="77" t="s">
        <v>141</v>
      </c>
      <c r="C180" s="77" t="s">
        <v>142</v>
      </c>
      <c r="D180" s="14">
        <v>43146</v>
      </c>
      <c r="E180" s="21" t="s">
        <v>106</v>
      </c>
      <c r="F180" s="16"/>
      <c r="G180" s="79">
        <v>1</v>
      </c>
      <c r="H180" s="18">
        <v>8391705</v>
      </c>
      <c r="I180" s="22">
        <v>6405</v>
      </c>
    </row>
    <row r="181" spans="2:9" ht="17.25" customHeight="1">
      <c r="B181" s="13" t="s">
        <v>504</v>
      </c>
      <c r="C181" s="13" t="s">
        <v>505</v>
      </c>
      <c r="D181" s="14">
        <v>42810</v>
      </c>
      <c r="E181" s="15" t="s">
        <v>22</v>
      </c>
      <c r="F181" s="28">
        <v>25</v>
      </c>
      <c r="G181" s="79">
        <v>1</v>
      </c>
      <c r="H181" s="43">
        <v>8331444</v>
      </c>
      <c r="I181" s="61">
        <v>5728</v>
      </c>
    </row>
    <row r="182" spans="2:9" ht="17.25" customHeight="1">
      <c r="B182" s="77" t="s">
        <v>99</v>
      </c>
      <c r="C182" s="77" t="s">
        <v>100</v>
      </c>
      <c r="D182" s="78">
        <v>43209</v>
      </c>
      <c r="E182" s="21" t="s">
        <v>39</v>
      </c>
      <c r="F182" s="16">
        <v>13</v>
      </c>
      <c r="G182" s="79">
        <v>1</v>
      </c>
      <c r="H182" s="18">
        <v>8070850</v>
      </c>
      <c r="I182" s="18">
        <v>5315</v>
      </c>
    </row>
    <row r="183" spans="2:9" ht="17.25" customHeight="1">
      <c r="B183" s="87" t="s">
        <v>525</v>
      </c>
      <c r="C183" s="87" t="s">
        <v>526</v>
      </c>
      <c r="D183" s="14">
        <v>42789</v>
      </c>
      <c r="E183" s="21" t="s">
        <v>31</v>
      </c>
      <c r="F183" s="16">
        <v>26</v>
      </c>
      <c r="G183" s="79">
        <v>1</v>
      </c>
      <c r="H183" s="43">
        <v>8048974</v>
      </c>
      <c r="I183" s="44">
        <v>5393</v>
      </c>
    </row>
    <row r="184" spans="2:9" ht="17.25" customHeight="1">
      <c r="B184" s="77" t="s">
        <v>276</v>
      </c>
      <c r="C184" s="77" t="s">
        <v>277</v>
      </c>
      <c r="D184" s="14">
        <v>43034</v>
      </c>
      <c r="E184" s="21" t="s">
        <v>134</v>
      </c>
      <c r="F184" s="16"/>
      <c r="G184" s="79">
        <v>1</v>
      </c>
      <c r="H184" s="43">
        <v>7955300</v>
      </c>
      <c r="I184" s="44">
        <v>8125</v>
      </c>
    </row>
    <row r="185" spans="2:9" ht="17.25" customHeight="1">
      <c r="B185" s="77" t="s">
        <v>306</v>
      </c>
      <c r="C185" s="77" t="s">
        <v>307</v>
      </c>
      <c r="D185" s="14">
        <v>43006</v>
      </c>
      <c r="E185" s="21" t="s">
        <v>19</v>
      </c>
      <c r="F185" s="16"/>
      <c r="G185" s="79">
        <v>1</v>
      </c>
      <c r="H185" s="43">
        <v>7839563</v>
      </c>
      <c r="I185" s="44">
        <v>5710</v>
      </c>
    </row>
    <row r="186" spans="2:9" ht="17.25" customHeight="1">
      <c r="B186" s="77" t="s">
        <v>217</v>
      </c>
      <c r="C186" s="77" t="s">
        <v>218</v>
      </c>
      <c r="D186" s="14">
        <v>43097</v>
      </c>
      <c r="E186" s="21" t="s">
        <v>22</v>
      </c>
      <c r="F186" s="16">
        <v>22</v>
      </c>
      <c r="G186" s="79">
        <v>1</v>
      </c>
      <c r="H186" s="43">
        <v>7339860</v>
      </c>
      <c r="I186" s="44">
        <v>5153</v>
      </c>
    </row>
    <row r="187" spans="2:9" ht="17.25" customHeight="1">
      <c r="B187" s="77" t="s">
        <v>433</v>
      </c>
      <c r="C187" s="77" t="s">
        <v>434</v>
      </c>
      <c r="D187" s="14">
        <v>42887</v>
      </c>
      <c r="E187" s="21" t="s">
        <v>28</v>
      </c>
      <c r="F187" s="16"/>
      <c r="G187" s="79">
        <v>1</v>
      </c>
      <c r="H187" s="43">
        <v>7320430</v>
      </c>
      <c r="I187" s="44">
        <v>5008</v>
      </c>
    </row>
    <row r="188" spans="2:9" ht="17.25" customHeight="1">
      <c r="B188" s="87" t="s">
        <v>575</v>
      </c>
      <c r="C188" s="87" t="s">
        <v>576</v>
      </c>
      <c r="D188" s="14">
        <v>42740</v>
      </c>
      <c r="E188" s="21" t="s">
        <v>39</v>
      </c>
      <c r="F188" s="16">
        <v>32</v>
      </c>
      <c r="G188" s="79">
        <v>1</v>
      </c>
      <c r="H188" s="29">
        <v>6703429</v>
      </c>
      <c r="I188" s="44">
        <v>4770</v>
      </c>
    </row>
    <row r="189" spans="2:9" ht="17.25" customHeight="1">
      <c r="B189" s="77" t="s">
        <v>382</v>
      </c>
      <c r="C189" s="77" t="s">
        <v>383</v>
      </c>
      <c r="D189" s="14">
        <v>42943</v>
      </c>
      <c r="E189" s="21" t="s">
        <v>47</v>
      </c>
      <c r="F189" s="16">
        <v>48</v>
      </c>
      <c r="G189" s="79">
        <v>1</v>
      </c>
      <c r="H189" s="43">
        <v>6605194</v>
      </c>
      <c r="I189" s="44">
        <v>5251</v>
      </c>
    </row>
    <row r="190" spans="2:9" ht="17.25" customHeight="1">
      <c r="B190" s="77" t="s">
        <v>324</v>
      </c>
      <c r="C190" s="77" t="s">
        <v>325</v>
      </c>
      <c r="D190" s="14">
        <v>42999</v>
      </c>
      <c r="E190" s="21" t="s">
        <v>28</v>
      </c>
      <c r="F190" s="16"/>
      <c r="G190" s="79">
        <v>1</v>
      </c>
      <c r="H190" s="43">
        <v>6558680</v>
      </c>
      <c r="I190" s="44">
        <v>4562</v>
      </c>
    </row>
    <row r="191" spans="2:9" ht="17.25" customHeight="1">
      <c r="B191" s="77" t="s">
        <v>41</v>
      </c>
      <c r="C191" s="77" t="s">
        <v>42</v>
      </c>
      <c r="D191" s="14">
        <v>43216</v>
      </c>
      <c r="E191" s="21" t="s">
        <v>39</v>
      </c>
      <c r="F191" s="16">
        <v>45</v>
      </c>
      <c r="G191" s="79">
        <v>1</v>
      </c>
      <c r="H191" s="18">
        <v>6501810</v>
      </c>
      <c r="I191" s="22">
        <v>4475</v>
      </c>
    </row>
    <row r="192" spans="2:9" ht="17.25" customHeight="1">
      <c r="B192" s="13" t="s">
        <v>536</v>
      </c>
      <c r="C192" s="13" t="s">
        <v>537</v>
      </c>
      <c r="D192" s="14">
        <v>42782</v>
      </c>
      <c r="E192" s="15" t="s">
        <v>28</v>
      </c>
      <c r="F192" s="28"/>
      <c r="G192" s="79">
        <v>1</v>
      </c>
      <c r="H192" s="43">
        <v>6489468</v>
      </c>
      <c r="I192" s="61">
        <v>4834</v>
      </c>
    </row>
    <row r="193" spans="2:9" ht="17.25" customHeight="1">
      <c r="B193" s="87" t="s">
        <v>567</v>
      </c>
      <c r="C193" s="87" t="s">
        <v>568</v>
      </c>
      <c r="D193" s="14">
        <v>42747</v>
      </c>
      <c r="E193" s="21" t="s">
        <v>47</v>
      </c>
      <c r="F193" s="16">
        <v>50</v>
      </c>
      <c r="G193" s="79">
        <v>1</v>
      </c>
      <c r="H193" s="29">
        <v>6402168</v>
      </c>
      <c r="I193" s="44">
        <v>4967</v>
      </c>
    </row>
    <row r="194" spans="2:9" ht="17.25" customHeight="1">
      <c r="B194" s="13" t="s">
        <v>45</v>
      </c>
      <c r="C194" s="13" t="s">
        <v>46</v>
      </c>
      <c r="D194" s="14">
        <v>43209</v>
      </c>
      <c r="E194" s="15" t="s">
        <v>47</v>
      </c>
      <c r="F194" s="16">
        <v>60</v>
      </c>
      <c r="G194" s="79">
        <v>1</v>
      </c>
      <c r="H194" s="18">
        <v>6308355</v>
      </c>
      <c r="I194" s="22">
        <v>4677</v>
      </c>
    </row>
    <row r="195" spans="2:9" ht="15.75">
      <c r="B195" s="81" t="s">
        <v>34</v>
      </c>
      <c r="C195" s="81" t="s">
        <v>35</v>
      </c>
      <c r="D195" s="82">
        <v>43258</v>
      </c>
      <c r="E195" s="83" t="s">
        <v>36</v>
      </c>
      <c r="F195" s="84">
        <v>25</v>
      </c>
      <c r="G195" s="85">
        <v>1</v>
      </c>
      <c r="H195" s="86">
        <v>6181140</v>
      </c>
      <c r="I195" s="86">
        <v>4233</v>
      </c>
    </row>
    <row r="196" spans="2:9" ht="15.75">
      <c r="B196" s="77" t="s">
        <v>280</v>
      </c>
      <c r="C196" s="77" t="s">
        <v>280</v>
      </c>
      <c r="D196" s="14">
        <v>43034</v>
      </c>
      <c r="E196" s="21" t="s">
        <v>96</v>
      </c>
      <c r="F196" s="16">
        <v>34</v>
      </c>
      <c r="G196" s="79">
        <v>1</v>
      </c>
      <c r="H196" s="43">
        <v>6111110</v>
      </c>
      <c r="I196" s="44">
        <v>7359</v>
      </c>
    </row>
    <row r="197" spans="2:9" ht="15.75">
      <c r="B197" s="94" t="s">
        <v>67</v>
      </c>
      <c r="C197" s="77" t="s">
        <v>68</v>
      </c>
      <c r="D197" s="14">
        <v>43139</v>
      </c>
      <c r="E197" s="21" t="s">
        <v>31</v>
      </c>
      <c r="F197" s="16">
        <v>20</v>
      </c>
      <c r="G197" s="79">
        <v>1</v>
      </c>
      <c r="H197" s="18">
        <v>6107045</v>
      </c>
      <c r="I197" s="22">
        <v>4148</v>
      </c>
    </row>
    <row r="198" spans="2:9" ht="15.75">
      <c r="B198" s="13" t="s">
        <v>527</v>
      </c>
      <c r="C198" s="13" t="s">
        <v>528</v>
      </c>
      <c r="D198" s="14">
        <v>42782</v>
      </c>
      <c r="E198" s="15" t="s">
        <v>19</v>
      </c>
      <c r="F198" s="28"/>
      <c r="G198" s="79">
        <v>1</v>
      </c>
      <c r="H198" s="43">
        <v>6019275</v>
      </c>
      <c r="I198" s="61">
        <v>3917</v>
      </c>
    </row>
    <row r="199" spans="2:9" ht="15.75">
      <c r="B199" s="87" t="s">
        <v>521</v>
      </c>
      <c r="C199" s="87" t="s">
        <v>521</v>
      </c>
      <c r="D199" s="14">
        <v>42789</v>
      </c>
      <c r="E199" s="21" t="s">
        <v>522</v>
      </c>
      <c r="F199" s="16"/>
      <c r="G199" s="79">
        <v>1</v>
      </c>
      <c r="H199" s="43">
        <v>5986955</v>
      </c>
      <c r="I199" s="44">
        <v>4030</v>
      </c>
    </row>
    <row r="200" spans="2:9" ht="15.75">
      <c r="B200" s="77" t="s">
        <v>442</v>
      </c>
      <c r="C200" s="77" t="s">
        <v>443</v>
      </c>
      <c r="D200" s="14">
        <v>42866</v>
      </c>
      <c r="E200" s="21" t="s">
        <v>22</v>
      </c>
      <c r="F200" s="16">
        <v>28</v>
      </c>
      <c r="G200" s="79">
        <v>1</v>
      </c>
      <c r="H200" s="43">
        <v>5905110</v>
      </c>
      <c r="I200" s="44">
        <v>4617</v>
      </c>
    </row>
    <row r="201" spans="2:9" ht="15.75">
      <c r="B201" s="87" t="s">
        <v>577</v>
      </c>
      <c r="C201" s="87" t="s">
        <v>578</v>
      </c>
      <c r="D201" s="14">
        <v>42740</v>
      </c>
      <c r="E201" s="21" t="s">
        <v>174</v>
      </c>
      <c r="F201" s="16">
        <v>20</v>
      </c>
      <c r="G201" s="79">
        <v>1</v>
      </c>
      <c r="H201" s="29">
        <v>5761400</v>
      </c>
      <c r="I201" s="44">
        <v>4801</v>
      </c>
    </row>
    <row r="202" spans="2:9" ht="15.75">
      <c r="B202" s="87" t="s">
        <v>491</v>
      </c>
      <c r="C202" s="87" t="s">
        <v>492</v>
      </c>
      <c r="D202" s="14">
        <v>42824</v>
      </c>
      <c r="E202" s="21" t="s">
        <v>16</v>
      </c>
      <c r="F202" s="16">
        <v>30</v>
      </c>
      <c r="G202" s="79">
        <v>1</v>
      </c>
      <c r="H202" s="43">
        <v>5509548</v>
      </c>
      <c r="I202" s="44">
        <v>3822</v>
      </c>
    </row>
    <row r="203" spans="2:9" ht="15.75">
      <c r="B203" s="77" t="s">
        <v>59</v>
      </c>
      <c r="C203" s="77" t="s">
        <v>60</v>
      </c>
      <c r="D203" s="14">
        <v>43230</v>
      </c>
      <c r="E203" s="15" t="s">
        <v>31</v>
      </c>
      <c r="F203" s="16"/>
      <c r="G203" s="79">
        <v>1</v>
      </c>
      <c r="H203" s="18">
        <v>5486995</v>
      </c>
      <c r="I203" s="22">
        <v>3437</v>
      </c>
    </row>
    <row r="204" spans="2:9" ht="15.75">
      <c r="B204" s="77" t="s">
        <v>108</v>
      </c>
      <c r="C204" s="77" t="s">
        <v>108</v>
      </c>
      <c r="D204" s="14">
        <v>43167</v>
      </c>
      <c r="E204" s="15" t="s">
        <v>47</v>
      </c>
      <c r="F204" s="16">
        <v>36</v>
      </c>
      <c r="G204" s="79">
        <v>1</v>
      </c>
      <c r="H204" s="18">
        <v>5472865</v>
      </c>
      <c r="I204" s="22">
        <v>3916</v>
      </c>
    </row>
    <row r="205" spans="2:9" ht="15.75">
      <c r="B205" s="77" t="s">
        <v>265</v>
      </c>
      <c r="C205" s="77" t="s">
        <v>266</v>
      </c>
      <c r="D205" s="14">
        <v>43048</v>
      </c>
      <c r="E205" s="21" t="s">
        <v>28</v>
      </c>
      <c r="F205" s="16"/>
      <c r="G205" s="79">
        <v>1</v>
      </c>
      <c r="H205" s="43">
        <v>5409055</v>
      </c>
      <c r="I205" s="44">
        <v>3765</v>
      </c>
    </row>
    <row r="206" spans="2:9" ht="15.75">
      <c r="B206" s="77" t="s">
        <v>258</v>
      </c>
      <c r="C206" s="77" t="s">
        <v>258</v>
      </c>
      <c r="D206" s="14">
        <v>43055</v>
      </c>
      <c r="E206" s="21" t="s">
        <v>39</v>
      </c>
      <c r="F206" s="16">
        <v>22</v>
      </c>
      <c r="G206" s="79">
        <v>1</v>
      </c>
      <c r="H206" s="43">
        <v>5299845</v>
      </c>
      <c r="I206" s="44">
        <v>3754</v>
      </c>
    </row>
    <row r="207" spans="2:9" ht="15.75">
      <c r="B207" s="91" t="s">
        <v>374</v>
      </c>
      <c r="C207" s="91" t="s">
        <v>375</v>
      </c>
      <c r="D207" s="78">
        <v>42957</v>
      </c>
      <c r="E207" s="92" t="s">
        <v>28</v>
      </c>
      <c r="F207" s="95"/>
      <c r="G207" s="79">
        <v>1</v>
      </c>
      <c r="H207" s="43">
        <v>5219738</v>
      </c>
      <c r="I207" s="44">
        <v>3760</v>
      </c>
    </row>
    <row r="208" spans="2:9" ht="15.75">
      <c r="B208" s="77" t="s">
        <v>430</v>
      </c>
      <c r="C208" s="77" t="s">
        <v>431</v>
      </c>
      <c r="D208" s="14"/>
      <c r="E208" s="21" t="s">
        <v>31</v>
      </c>
      <c r="F208" s="16">
        <v>26</v>
      </c>
      <c r="G208" s="79">
        <v>0</v>
      </c>
      <c r="H208" s="43">
        <v>5020330</v>
      </c>
      <c r="I208" s="44">
        <v>3761</v>
      </c>
    </row>
    <row r="209" spans="2:9" ht="15.75">
      <c r="B209" s="13" t="s">
        <v>53</v>
      </c>
      <c r="C209" s="13" t="s">
        <v>54</v>
      </c>
      <c r="D209" s="14">
        <v>43223</v>
      </c>
      <c r="E209" s="15" t="s">
        <v>19</v>
      </c>
      <c r="F209" s="16"/>
      <c r="G209" s="79">
        <v>1</v>
      </c>
      <c r="H209" s="18">
        <v>4767231</v>
      </c>
      <c r="I209" s="22">
        <v>3345</v>
      </c>
    </row>
    <row r="210" spans="2:9" ht="15.75">
      <c r="B210" s="77" t="s">
        <v>270</v>
      </c>
      <c r="C210" s="77" t="s">
        <v>271</v>
      </c>
      <c r="D210" s="14">
        <v>43041</v>
      </c>
      <c r="E210" s="21" t="s">
        <v>47</v>
      </c>
      <c r="F210" s="16">
        <v>22</v>
      </c>
      <c r="G210" s="79">
        <v>0</v>
      </c>
      <c r="H210" s="43">
        <v>4601560</v>
      </c>
      <c r="I210" s="44">
        <v>4595</v>
      </c>
    </row>
    <row r="211" spans="2:9" ht="15.75">
      <c r="B211" s="77" t="s">
        <v>215</v>
      </c>
      <c r="C211" s="77" t="s">
        <v>216</v>
      </c>
      <c r="D211" s="14">
        <v>43097</v>
      </c>
      <c r="E211" s="21" t="s">
        <v>39</v>
      </c>
      <c r="F211" s="16"/>
      <c r="G211" s="79">
        <v>1</v>
      </c>
      <c r="H211" s="43">
        <v>4444515</v>
      </c>
      <c r="I211" s="44">
        <v>2721</v>
      </c>
    </row>
    <row r="212" spans="2:9" ht="15.75">
      <c r="B212" s="13" t="s">
        <v>84</v>
      </c>
      <c r="C212" s="13" t="s">
        <v>85</v>
      </c>
      <c r="D212" s="14">
        <v>43209</v>
      </c>
      <c r="E212" s="15" t="s">
        <v>47</v>
      </c>
      <c r="F212" s="16">
        <v>54</v>
      </c>
      <c r="G212" s="79">
        <v>1</v>
      </c>
      <c r="H212" s="18">
        <v>4427345</v>
      </c>
      <c r="I212" s="22">
        <v>3091</v>
      </c>
    </row>
    <row r="213" spans="2:9" ht="15.75">
      <c r="B213" s="77" t="s">
        <v>424</v>
      </c>
      <c r="C213" s="77" t="s">
        <v>425</v>
      </c>
      <c r="D213" s="14">
        <v>42894</v>
      </c>
      <c r="E213" s="21" t="s">
        <v>96</v>
      </c>
      <c r="F213" s="16">
        <v>22</v>
      </c>
      <c r="G213" s="79">
        <v>1</v>
      </c>
      <c r="H213" s="43">
        <v>4375001</v>
      </c>
      <c r="I213" s="44">
        <v>2940</v>
      </c>
    </row>
    <row r="214" spans="2:9" ht="15.75">
      <c r="B214" s="13" t="s">
        <v>272</v>
      </c>
      <c r="C214" s="13" t="s">
        <v>273</v>
      </c>
      <c r="D214" s="78">
        <v>43041</v>
      </c>
      <c r="E214" s="80" t="s">
        <v>28</v>
      </c>
      <c r="F214" s="15"/>
      <c r="G214" s="79">
        <v>1</v>
      </c>
      <c r="H214" s="43">
        <v>4346410</v>
      </c>
      <c r="I214" s="44">
        <v>3671</v>
      </c>
    </row>
    <row r="215" spans="2:9" ht="15.75">
      <c r="B215" s="87" t="s">
        <v>37</v>
      </c>
      <c r="C215" s="87" t="s">
        <v>38</v>
      </c>
      <c r="D215" s="14">
        <v>43251</v>
      </c>
      <c r="E215" s="21" t="s">
        <v>39</v>
      </c>
      <c r="F215" s="16">
        <v>40</v>
      </c>
      <c r="G215" s="79">
        <v>1</v>
      </c>
      <c r="H215" s="18">
        <v>4345900</v>
      </c>
      <c r="I215" s="18">
        <v>3219</v>
      </c>
    </row>
    <row r="216" spans="2:9" ht="15.75">
      <c r="B216" s="77" t="s">
        <v>187</v>
      </c>
      <c r="C216" s="77" t="s">
        <v>188</v>
      </c>
      <c r="D216" s="14">
        <v>43160</v>
      </c>
      <c r="E216" s="21" t="s">
        <v>39</v>
      </c>
      <c r="F216" s="16">
        <v>20</v>
      </c>
      <c r="G216" s="79">
        <v>1</v>
      </c>
      <c r="H216" s="18">
        <v>4245805</v>
      </c>
      <c r="I216" s="22">
        <v>2830</v>
      </c>
    </row>
    <row r="217" spans="2:9" ht="15.75">
      <c r="B217" s="77" t="s">
        <v>308</v>
      </c>
      <c r="C217" s="77" t="s">
        <v>309</v>
      </c>
      <c r="D217" s="14">
        <v>43006</v>
      </c>
      <c r="E217" s="21" t="s">
        <v>96</v>
      </c>
      <c r="F217" s="16">
        <v>16</v>
      </c>
      <c r="G217" s="79">
        <v>1</v>
      </c>
      <c r="H217" s="43">
        <v>4183679</v>
      </c>
      <c r="I217" s="44">
        <v>2761</v>
      </c>
    </row>
    <row r="218" spans="2:9" ht="15.75">
      <c r="B218" s="77" t="s">
        <v>440</v>
      </c>
      <c r="C218" s="77" t="s">
        <v>441</v>
      </c>
      <c r="D218" s="14">
        <v>42866</v>
      </c>
      <c r="E218" s="21" t="s">
        <v>47</v>
      </c>
      <c r="F218" s="16">
        <v>41</v>
      </c>
      <c r="G218" s="79">
        <v>1</v>
      </c>
      <c r="H218" s="43">
        <v>4070557</v>
      </c>
      <c r="I218" s="44">
        <v>3034</v>
      </c>
    </row>
    <row r="219" spans="2:9" ht="15.75">
      <c r="B219" s="77" t="s">
        <v>172</v>
      </c>
      <c r="C219" s="77" t="s">
        <v>173</v>
      </c>
      <c r="D219" s="14">
        <v>43167</v>
      </c>
      <c r="E219" s="21" t="s">
        <v>174</v>
      </c>
      <c r="F219" s="16">
        <v>17</v>
      </c>
      <c r="G219" s="79">
        <v>1</v>
      </c>
      <c r="H219" s="18">
        <v>4040700</v>
      </c>
      <c r="I219" s="22">
        <v>3107</v>
      </c>
    </row>
    <row r="220" spans="2:9" ht="15.75">
      <c r="B220" s="77" t="s">
        <v>278</v>
      </c>
      <c r="C220" s="77" t="s">
        <v>279</v>
      </c>
      <c r="D220" s="14">
        <v>43034</v>
      </c>
      <c r="E220" s="21" t="s">
        <v>28</v>
      </c>
      <c r="F220" s="16"/>
      <c r="G220" s="79">
        <v>1</v>
      </c>
      <c r="H220" s="43">
        <v>3534050</v>
      </c>
      <c r="I220" s="44">
        <v>3824</v>
      </c>
    </row>
    <row r="221" spans="2:9" ht="15.75">
      <c r="B221" s="13" t="s">
        <v>163</v>
      </c>
      <c r="C221" s="13" t="s">
        <v>164</v>
      </c>
      <c r="D221" s="14">
        <v>43174</v>
      </c>
      <c r="E221" s="15" t="s">
        <v>119</v>
      </c>
      <c r="F221" s="16"/>
      <c r="G221" s="79">
        <v>1</v>
      </c>
      <c r="H221" s="18">
        <v>3507240</v>
      </c>
      <c r="I221" s="18">
        <v>2501</v>
      </c>
    </row>
    <row r="222" spans="2:9" ht="15.75">
      <c r="B222" s="91" t="s">
        <v>366</v>
      </c>
      <c r="C222" s="91" t="s">
        <v>367</v>
      </c>
      <c r="D222" s="78">
        <v>42964</v>
      </c>
      <c r="E222" s="95" t="s">
        <v>28</v>
      </c>
      <c r="F222" s="95"/>
      <c r="G222" s="79">
        <v>1</v>
      </c>
      <c r="H222" s="43">
        <v>3479890</v>
      </c>
      <c r="I222" s="44">
        <v>2738</v>
      </c>
    </row>
    <row r="223" spans="2:9" ht="15.75">
      <c r="B223" s="77" t="s">
        <v>65</v>
      </c>
      <c r="C223" s="77" t="s">
        <v>66</v>
      </c>
      <c r="D223" s="14">
        <v>43230</v>
      </c>
      <c r="E223" s="15" t="s">
        <v>47</v>
      </c>
      <c r="F223" s="16">
        <v>23</v>
      </c>
      <c r="G223" s="79">
        <v>1</v>
      </c>
      <c r="H223" s="18">
        <v>3453345</v>
      </c>
      <c r="I223" s="22">
        <v>2247</v>
      </c>
    </row>
    <row r="224" spans="2:9" ht="15.75">
      <c r="B224" s="87" t="s">
        <v>512</v>
      </c>
      <c r="C224" s="87" t="s">
        <v>513</v>
      </c>
      <c r="D224" s="14">
        <v>42803</v>
      </c>
      <c r="E224" s="21" t="s">
        <v>28</v>
      </c>
      <c r="F224" s="16"/>
      <c r="G224" s="79">
        <v>1</v>
      </c>
      <c r="H224" s="43">
        <v>3271800</v>
      </c>
      <c r="I224" s="44">
        <v>2597</v>
      </c>
    </row>
    <row r="225" spans="2:9" ht="15.75">
      <c r="B225" s="77" t="s">
        <v>245</v>
      </c>
      <c r="C225" s="77" t="s">
        <v>246</v>
      </c>
      <c r="D225" s="14">
        <v>43069</v>
      </c>
      <c r="E225" s="21" t="s">
        <v>39</v>
      </c>
      <c r="F225" s="16">
        <v>33</v>
      </c>
      <c r="G225" s="79">
        <v>1</v>
      </c>
      <c r="H225" s="43">
        <v>3228065</v>
      </c>
      <c r="I225" s="44">
        <v>2530</v>
      </c>
    </row>
    <row r="226" spans="2:9" ht="15.75">
      <c r="B226" s="13" t="s">
        <v>191</v>
      </c>
      <c r="C226" s="13" t="s">
        <v>192</v>
      </c>
      <c r="D226" s="14">
        <v>43153</v>
      </c>
      <c r="E226" s="15" t="s">
        <v>39</v>
      </c>
      <c r="F226" s="28">
        <v>24</v>
      </c>
      <c r="G226" s="79">
        <v>1</v>
      </c>
      <c r="H226" s="18">
        <v>3213360</v>
      </c>
      <c r="I226" s="18">
        <v>2229</v>
      </c>
    </row>
    <row r="227" spans="2:9" ht="15.75">
      <c r="B227" s="77" t="s">
        <v>386</v>
      </c>
      <c r="C227" s="77" t="s">
        <v>387</v>
      </c>
      <c r="D227" s="14">
        <v>42943</v>
      </c>
      <c r="E227" s="21" t="s">
        <v>96</v>
      </c>
      <c r="F227" s="16">
        <v>13</v>
      </c>
      <c r="G227" s="79">
        <v>1</v>
      </c>
      <c r="H227" s="43">
        <v>3175595</v>
      </c>
      <c r="I227" s="44">
        <v>2048</v>
      </c>
    </row>
    <row r="228" spans="2:9" ht="15.75">
      <c r="B228" s="77" t="s">
        <v>475</v>
      </c>
      <c r="C228" s="77" t="s">
        <v>476</v>
      </c>
      <c r="D228" s="14">
        <v>42838</v>
      </c>
      <c r="E228" s="21" t="s">
        <v>106</v>
      </c>
      <c r="F228" s="16"/>
      <c r="G228" s="79">
        <v>1</v>
      </c>
      <c r="H228" s="43">
        <v>3167673</v>
      </c>
      <c r="I228" s="44">
        <v>2226</v>
      </c>
    </row>
    <row r="229" spans="2:9" ht="15.75">
      <c r="B229" s="77" t="s">
        <v>426</v>
      </c>
      <c r="C229" s="77" t="s">
        <v>427</v>
      </c>
      <c r="D229" s="14">
        <v>42894</v>
      </c>
      <c r="E229" s="21" t="s">
        <v>31</v>
      </c>
      <c r="F229" s="16">
        <v>41</v>
      </c>
      <c r="G229" s="79">
        <v>1</v>
      </c>
      <c r="H229" s="43">
        <v>3158890</v>
      </c>
      <c r="I229" s="44">
        <v>2252</v>
      </c>
    </row>
    <row r="230" spans="2:9" ht="15.75">
      <c r="B230" s="87" t="s">
        <v>583</v>
      </c>
      <c r="C230" s="87" t="s">
        <v>584</v>
      </c>
      <c r="D230" s="14">
        <v>42733</v>
      </c>
      <c r="E230" s="62" t="s">
        <v>174</v>
      </c>
      <c r="F230" s="28">
        <v>11</v>
      </c>
      <c r="G230" s="79">
        <v>1</v>
      </c>
      <c r="H230" s="43">
        <v>3017950</v>
      </c>
      <c r="I230" s="61">
        <v>2244</v>
      </c>
    </row>
    <row r="231" spans="2:9" ht="15.75">
      <c r="B231" s="91" t="s">
        <v>300</v>
      </c>
      <c r="C231" s="91" t="s">
        <v>300</v>
      </c>
      <c r="D231" s="78">
        <v>43013</v>
      </c>
      <c r="E231" s="92" t="s">
        <v>301</v>
      </c>
      <c r="F231" s="93">
        <v>26</v>
      </c>
      <c r="G231" s="79">
        <v>1</v>
      </c>
      <c r="H231" s="43">
        <v>2889485</v>
      </c>
      <c r="I231" s="43">
        <v>1940</v>
      </c>
    </row>
    <row r="232" spans="2:9" ht="15.75">
      <c r="B232" s="77" t="s">
        <v>310</v>
      </c>
      <c r="C232" s="77" t="s">
        <v>311</v>
      </c>
      <c r="D232" s="14">
        <v>43006</v>
      </c>
      <c r="E232" s="21" t="s">
        <v>28</v>
      </c>
      <c r="F232" s="16"/>
      <c r="G232" s="79">
        <v>1</v>
      </c>
      <c r="H232" s="43">
        <v>2875755</v>
      </c>
      <c r="I232" s="44">
        <v>3611</v>
      </c>
    </row>
    <row r="233" spans="2:9" ht="15.75">
      <c r="B233" s="77" t="s">
        <v>235</v>
      </c>
      <c r="C233" s="77" t="s">
        <v>236</v>
      </c>
      <c r="D233" s="14">
        <v>43076</v>
      </c>
      <c r="E233" s="21" t="s">
        <v>96</v>
      </c>
      <c r="F233" s="16">
        <v>18</v>
      </c>
      <c r="G233" s="79">
        <v>1</v>
      </c>
      <c r="H233" s="43">
        <v>2870907</v>
      </c>
      <c r="I233" s="43">
        <v>2065</v>
      </c>
    </row>
    <row r="234" spans="2:9" ht="15.75">
      <c r="B234" s="91" t="s">
        <v>364</v>
      </c>
      <c r="C234" s="91" t="s">
        <v>364</v>
      </c>
      <c r="D234" s="78">
        <v>42964</v>
      </c>
      <c r="E234" s="95" t="s">
        <v>123</v>
      </c>
      <c r="F234" s="95"/>
      <c r="G234" s="79">
        <v>1</v>
      </c>
      <c r="H234" s="43">
        <v>2814051</v>
      </c>
      <c r="I234" s="44">
        <v>2231</v>
      </c>
    </row>
    <row r="235" spans="2:9" ht="15.75">
      <c r="B235" s="13" t="s">
        <v>199</v>
      </c>
      <c r="C235" s="13" t="s">
        <v>200</v>
      </c>
      <c r="D235" s="14">
        <v>43118</v>
      </c>
      <c r="E235" s="15" t="s">
        <v>39</v>
      </c>
      <c r="F235" s="28">
        <v>15</v>
      </c>
      <c r="G235" s="79">
        <v>1</v>
      </c>
      <c r="H235" s="18">
        <v>2760825</v>
      </c>
      <c r="I235" s="18">
        <v>1962</v>
      </c>
    </row>
    <row r="236" spans="2:9" ht="15.75">
      <c r="B236" s="77" t="s">
        <v>462</v>
      </c>
      <c r="C236" s="77" t="s">
        <v>462</v>
      </c>
      <c r="D236" s="14">
        <v>42852</v>
      </c>
      <c r="E236" s="21" t="s">
        <v>28</v>
      </c>
      <c r="F236" s="16"/>
      <c r="G236" s="79">
        <v>1</v>
      </c>
      <c r="H236" s="43">
        <v>2710324</v>
      </c>
      <c r="I236" s="44">
        <v>2646</v>
      </c>
    </row>
    <row r="237" spans="2:9" ht="15.75">
      <c r="B237" s="13" t="s">
        <v>557</v>
      </c>
      <c r="C237" s="13" t="s">
        <v>557</v>
      </c>
      <c r="D237" s="14">
        <v>42761</v>
      </c>
      <c r="E237" s="15" t="s">
        <v>106</v>
      </c>
      <c r="F237" s="28"/>
      <c r="G237" s="79">
        <v>1</v>
      </c>
      <c r="H237" s="43">
        <v>2681611</v>
      </c>
      <c r="I237" s="61">
        <v>2031</v>
      </c>
    </row>
    <row r="238" spans="2:9" ht="15.75">
      <c r="B238" s="13" t="s">
        <v>557</v>
      </c>
      <c r="C238" s="13" t="s">
        <v>557</v>
      </c>
      <c r="D238" s="14">
        <v>42761</v>
      </c>
      <c r="E238" s="15" t="s">
        <v>106</v>
      </c>
      <c r="F238" s="28"/>
      <c r="G238" s="79">
        <v>1</v>
      </c>
      <c r="H238" s="43">
        <v>2681611</v>
      </c>
      <c r="I238" s="61">
        <v>2031</v>
      </c>
    </row>
    <row r="239" spans="2:9" ht="15.75">
      <c r="B239" s="13" t="s">
        <v>55</v>
      </c>
      <c r="C239" s="13" t="s">
        <v>56</v>
      </c>
      <c r="D239" s="14">
        <v>43237</v>
      </c>
      <c r="E239" s="15" t="s">
        <v>39</v>
      </c>
      <c r="F239" s="16">
        <v>14</v>
      </c>
      <c r="G239" s="79">
        <v>1</v>
      </c>
      <c r="H239" s="18">
        <v>2618410</v>
      </c>
      <c r="I239" s="22">
        <v>1632</v>
      </c>
    </row>
    <row r="240" spans="2:9" ht="15.75">
      <c r="B240" s="87" t="s">
        <v>516</v>
      </c>
      <c r="C240" s="87" t="s">
        <v>517</v>
      </c>
      <c r="D240" s="14">
        <v>42796</v>
      </c>
      <c r="E240" s="21" t="s">
        <v>22</v>
      </c>
      <c r="F240" s="16"/>
      <c r="G240" s="79">
        <v>1</v>
      </c>
      <c r="H240" s="43">
        <v>2612570</v>
      </c>
      <c r="I240" s="44">
        <v>1804</v>
      </c>
    </row>
    <row r="241" spans="2:9" ht="15.75">
      <c r="B241" s="77" t="s">
        <v>227</v>
      </c>
      <c r="C241" s="77" t="s">
        <v>228</v>
      </c>
      <c r="D241" s="14">
        <v>43090</v>
      </c>
      <c r="E241" s="21" t="s">
        <v>47</v>
      </c>
      <c r="F241" s="16">
        <v>17</v>
      </c>
      <c r="G241" s="79">
        <v>1</v>
      </c>
      <c r="H241" s="43">
        <v>2602655</v>
      </c>
      <c r="I241" s="44">
        <v>1747</v>
      </c>
    </row>
    <row r="242" spans="2:9" ht="15.75">
      <c r="B242" s="77" t="s">
        <v>454</v>
      </c>
      <c r="C242" s="77" t="s">
        <v>454</v>
      </c>
      <c r="D242" s="14">
        <v>42859</v>
      </c>
      <c r="E242" s="21" t="s">
        <v>96</v>
      </c>
      <c r="F242" s="16">
        <v>15</v>
      </c>
      <c r="G242" s="79">
        <v>1</v>
      </c>
      <c r="H242" s="43">
        <v>2600780</v>
      </c>
      <c r="I242" s="44">
        <v>1938</v>
      </c>
    </row>
    <row r="243" spans="2:9" ht="15.75">
      <c r="B243" s="77" t="s">
        <v>133</v>
      </c>
      <c r="C243" s="77" t="s">
        <v>133</v>
      </c>
      <c r="D243" s="78">
        <v>43209</v>
      </c>
      <c r="E243" s="21" t="s">
        <v>134</v>
      </c>
      <c r="F243" s="16"/>
      <c r="G243" s="79">
        <v>1</v>
      </c>
      <c r="H243" s="18">
        <v>2400450</v>
      </c>
      <c r="I243" s="18">
        <v>2007</v>
      </c>
    </row>
    <row r="244" spans="2:9" ht="15.75">
      <c r="B244" s="77" t="s">
        <v>459</v>
      </c>
      <c r="C244" s="77" t="s">
        <v>459</v>
      </c>
      <c r="D244" s="14">
        <v>42852</v>
      </c>
      <c r="E244" s="21" t="s">
        <v>19</v>
      </c>
      <c r="F244" s="16"/>
      <c r="G244" s="79">
        <v>1</v>
      </c>
      <c r="H244" s="43">
        <v>2320185</v>
      </c>
      <c r="I244" s="44">
        <v>1601</v>
      </c>
    </row>
    <row r="245" spans="2:9" ht="15.75">
      <c r="B245" s="77" t="s">
        <v>124</v>
      </c>
      <c r="C245" s="77" t="s">
        <v>125</v>
      </c>
      <c r="D245" s="14">
        <v>43216</v>
      </c>
      <c r="E245" s="21" t="s">
        <v>28</v>
      </c>
      <c r="F245" s="16"/>
      <c r="G245" s="79">
        <v>1</v>
      </c>
      <c r="H245" s="18">
        <v>2317195</v>
      </c>
      <c r="I245" s="22">
        <v>1860</v>
      </c>
    </row>
    <row r="246" spans="2:9" ht="15.75">
      <c r="B246" s="13" t="s">
        <v>290</v>
      </c>
      <c r="C246" s="13" t="s">
        <v>291</v>
      </c>
      <c r="D246" s="78">
        <v>43027</v>
      </c>
      <c r="E246" s="21" t="s">
        <v>39</v>
      </c>
      <c r="F246" s="79">
        <v>8</v>
      </c>
      <c r="G246" s="79">
        <v>1</v>
      </c>
      <c r="H246" s="43">
        <v>2204860</v>
      </c>
      <c r="I246" s="44">
        <v>1391</v>
      </c>
    </row>
    <row r="247" spans="2:9" ht="15.75">
      <c r="B247" s="87" t="s">
        <v>493</v>
      </c>
      <c r="C247" s="87" t="s">
        <v>494</v>
      </c>
      <c r="D247" s="14">
        <v>42824</v>
      </c>
      <c r="E247" s="21" t="s">
        <v>28</v>
      </c>
      <c r="F247" s="16"/>
      <c r="G247" s="79">
        <v>1</v>
      </c>
      <c r="H247" s="43">
        <v>2114360</v>
      </c>
      <c r="I247" s="44">
        <v>1746</v>
      </c>
    </row>
    <row r="248" spans="2:9" ht="15.75">
      <c r="B248" s="77" t="s">
        <v>71</v>
      </c>
      <c r="C248" s="77" t="s">
        <v>72</v>
      </c>
      <c r="D248" s="14">
        <v>43230</v>
      </c>
      <c r="E248" s="15" t="s">
        <v>39</v>
      </c>
      <c r="F248" s="16">
        <v>8</v>
      </c>
      <c r="G248" s="79">
        <v>1</v>
      </c>
      <c r="H248" s="18">
        <v>2082000</v>
      </c>
      <c r="I248" s="22">
        <v>1337</v>
      </c>
    </row>
    <row r="249" spans="2:9" ht="15.75">
      <c r="B249" s="91" t="s">
        <v>362</v>
      </c>
      <c r="C249" s="91" t="s">
        <v>363</v>
      </c>
      <c r="D249" s="78">
        <v>42964</v>
      </c>
      <c r="E249" s="95" t="s">
        <v>39</v>
      </c>
      <c r="F249" s="93">
        <v>1</v>
      </c>
      <c r="G249" s="79">
        <v>1</v>
      </c>
      <c r="H249" s="43">
        <v>2064305</v>
      </c>
      <c r="I249" s="44">
        <v>1340</v>
      </c>
    </row>
    <row r="250" spans="2:9" ht="15.75">
      <c r="B250" s="77" t="s">
        <v>408</v>
      </c>
      <c r="C250" s="77" t="s">
        <v>409</v>
      </c>
      <c r="D250" s="14">
        <v>42915</v>
      </c>
      <c r="E250" s="21" t="s">
        <v>28</v>
      </c>
      <c r="F250" s="16"/>
      <c r="G250" s="79">
        <v>1</v>
      </c>
      <c r="H250" s="43">
        <v>2054670</v>
      </c>
      <c r="I250" s="44">
        <v>1424</v>
      </c>
    </row>
    <row r="251" spans="2:9" ht="15.75">
      <c r="B251" s="13" t="s">
        <v>204</v>
      </c>
      <c r="C251" s="13" t="s">
        <v>205</v>
      </c>
      <c r="D251" s="14">
        <v>43111</v>
      </c>
      <c r="E251" s="15" t="s">
        <v>39</v>
      </c>
      <c r="F251" s="16"/>
      <c r="G251" s="79">
        <v>1</v>
      </c>
      <c r="H251" s="18">
        <v>2038720</v>
      </c>
      <c r="I251" s="18">
        <v>1421</v>
      </c>
    </row>
    <row r="252" spans="2:9" ht="15.75">
      <c r="B252" s="13" t="s">
        <v>643</v>
      </c>
      <c r="C252" s="13" t="s">
        <v>644</v>
      </c>
      <c r="D252" s="14">
        <v>42705</v>
      </c>
      <c r="E252" s="15" t="s">
        <v>47</v>
      </c>
      <c r="F252" s="28">
        <v>23</v>
      </c>
      <c r="G252" s="79">
        <v>1</v>
      </c>
      <c r="H252" s="43">
        <v>2024300</v>
      </c>
      <c r="I252" s="43">
        <v>1473</v>
      </c>
    </row>
    <row r="253" spans="2:9" ht="15.75">
      <c r="B253" s="91" t="s">
        <v>333</v>
      </c>
      <c r="C253" s="91" t="s">
        <v>332</v>
      </c>
      <c r="D253" s="78">
        <v>42992</v>
      </c>
      <c r="E253" s="92" t="s">
        <v>39</v>
      </c>
      <c r="F253" s="93">
        <v>4</v>
      </c>
      <c r="G253" s="79">
        <v>1</v>
      </c>
      <c r="H253" s="43">
        <v>1994857</v>
      </c>
      <c r="I253" s="44">
        <v>1425</v>
      </c>
    </row>
    <row r="254" spans="2:9" ht="15.75">
      <c r="B254" s="91" t="s">
        <v>365</v>
      </c>
      <c r="C254" s="91" t="s">
        <v>365</v>
      </c>
      <c r="D254" s="78">
        <v>42964</v>
      </c>
      <c r="E254" s="95" t="s">
        <v>106</v>
      </c>
      <c r="F254" s="95"/>
      <c r="G254" s="79">
        <v>1</v>
      </c>
      <c r="H254" s="43">
        <v>1953695</v>
      </c>
      <c r="I254" s="44">
        <v>1289</v>
      </c>
    </row>
    <row r="255" spans="2:9" ht="15.75">
      <c r="B255" s="13" t="s">
        <v>602</v>
      </c>
      <c r="C255" s="13" t="s">
        <v>603</v>
      </c>
      <c r="D255" s="14">
        <v>42705</v>
      </c>
      <c r="E255" s="15" t="s">
        <v>106</v>
      </c>
      <c r="F255" s="28"/>
      <c r="G255" s="79">
        <v>1</v>
      </c>
      <c r="H255" s="43">
        <v>1808700</v>
      </c>
      <c r="I255" s="43">
        <v>1319</v>
      </c>
    </row>
    <row r="256" spans="2:9" ht="15.75">
      <c r="B256" s="13" t="s">
        <v>531</v>
      </c>
      <c r="C256" s="13" t="s">
        <v>531</v>
      </c>
      <c r="D256" s="14">
        <v>42782</v>
      </c>
      <c r="E256" s="15" t="s">
        <v>36</v>
      </c>
      <c r="F256" s="28">
        <v>22</v>
      </c>
      <c r="G256" s="79">
        <v>1</v>
      </c>
      <c r="H256" s="43">
        <v>1750880</v>
      </c>
      <c r="I256" s="61">
        <v>1700</v>
      </c>
    </row>
    <row r="257" spans="2:9" ht="15.75">
      <c r="B257" s="77" t="s">
        <v>239</v>
      </c>
      <c r="C257" s="77" t="s">
        <v>239</v>
      </c>
      <c r="D257" s="14">
        <v>43076</v>
      </c>
      <c r="E257" s="21" t="s">
        <v>96</v>
      </c>
      <c r="F257" s="16">
        <v>10</v>
      </c>
      <c r="G257" s="79">
        <v>1</v>
      </c>
      <c r="H257" s="43">
        <v>1740285</v>
      </c>
      <c r="I257" s="43">
        <v>1085</v>
      </c>
    </row>
    <row r="258" spans="2:9" ht="15.75">
      <c r="B258" s="13" t="s">
        <v>645</v>
      </c>
      <c r="C258" s="13" t="s">
        <v>646</v>
      </c>
      <c r="D258" s="14">
        <v>42705</v>
      </c>
      <c r="E258" s="15" t="s">
        <v>28</v>
      </c>
      <c r="F258" s="28"/>
      <c r="G258" s="79">
        <v>1</v>
      </c>
      <c r="H258" s="43">
        <v>1697399</v>
      </c>
      <c r="I258" s="43">
        <v>1293</v>
      </c>
    </row>
    <row r="259" spans="2:9" ht="15.75">
      <c r="B259" s="13" t="s">
        <v>156</v>
      </c>
      <c r="C259" s="13" t="s">
        <v>157</v>
      </c>
      <c r="D259" s="14">
        <v>43188</v>
      </c>
      <c r="E259" s="15" t="s">
        <v>39</v>
      </c>
      <c r="F259" s="16">
        <v>11</v>
      </c>
      <c r="G259" s="79">
        <v>1</v>
      </c>
      <c r="H259" s="18">
        <v>1665655</v>
      </c>
      <c r="I259" s="18">
        <v>1100</v>
      </c>
    </row>
    <row r="260" spans="2:9" ht="15.75">
      <c r="B260" s="77" t="s">
        <v>393</v>
      </c>
      <c r="C260" s="77" t="s">
        <v>394</v>
      </c>
      <c r="D260" s="14">
        <v>42929</v>
      </c>
      <c r="E260" s="21" t="s">
        <v>39</v>
      </c>
      <c r="F260" s="16">
        <v>11</v>
      </c>
      <c r="G260" s="79">
        <v>1</v>
      </c>
      <c r="H260" s="43">
        <v>1639877</v>
      </c>
      <c r="I260" s="44">
        <v>1232</v>
      </c>
    </row>
    <row r="261" spans="2:9" ht="15.75">
      <c r="B261" s="87" t="s">
        <v>479</v>
      </c>
      <c r="C261" s="87" t="s">
        <v>480</v>
      </c>
      <c r="D261" s="14">
        <v>42831</v>
      </c>
      <c r="E261" s="21" t="s">
        <v>39</v>
      </c>
      <c r="F261" s="16">
        <v>17</v>
      </c>
      <c r="G261" s="79">
        <v>1</v>
      </c>
      <c r="H261" s="43">
        <v>1578585</v>
      </c>
      <c r="I261" s="44">
        <v>1143</v>
      </c>
    </row>
    <row r="262" spans="2:9" ht="15.75">
      <c r="B262" s="88" t="s">
        <v>320</v>
      </c>
      <c r="C262" s="88" t="s">
        <v>320</v>
      </c>
      <c r="D262" s="14">
        <v>42999</v>
      </c>
      <c r="E262" s="21" t="s">
        <v>321</v>
      </c>
      <c r="F262" s="16"/>
      <c r="G262" s="79">
        <v>1</v>
      </c>
      <c r="H262" s="43">
        <v>1532525</v>
      </c>
      <c r="I262" s="44">
        <v>1509</v>
      </c>
    </row>
    <row r="263" spans="2:9" ht="15.75">
      <c r="B263" s="77" t="s">
        <v>129</v>
      </c>
      <c r="C263" s="77" t="s">
        <v>130</v>
      </c>
      <c r="D263" s="78">
        <v>43209</v>
      </c>
      <c r="E263" s="21" t="s">
        <v>39</v>
      </c>
      <c r="F263" s="16">
        <v>13</v>
      </c>
      <c r="G263" s="79">
        <v>1</v>
      </c>
      <c r="H263" s="18">
        <v>1416465</v>
      </c>
      <c r="I263" s="18">
        <v>923</v>
      </c>
    </row>
    <row r="264" spans="2:9" ht="15.75">
      <c r="B264" s="77" t="s">
        <v>471</v>
      </c>
      <c r="C264" s="77" t="s">
        <v>472</v>
      </c>
      <c r="D264" s="14">
        <v>42838</v>
      </c>
      <c r="E264" s="21" t="s">
        <v>39</v>
      </c>
      <c r="F264" s="16">
        <v>34</v>
      </c>
      <c r="G264" s="79">
        <v>1</v>
      </c>
      <c r="H264" s="43">
        <v>1389015</v>
      </c>
      <c r="I264" s="44">
        <v>2726</v>
      </c>
    </row>
    <row r="265" spans="2:9" ht="15.75">
      <c r="B265" s="87" t="s">
        <v>573</v>
      </c>
      <c r="C265" s="87" t="s">
        <v>574</v>
      </c>
      <c r="D265" s="14">
        <v>42747</v>
      </c>
      <c r="E265" s="21" t="s">
        <v>106</v>
      </c>
      <c r="F265" s="16"/>
      <c r="G265" s="79">
        <v>1</v>
      </c>
      <c r="H265" s="29">
        <v>1371910</v>
      </c>
      <c r="I265" s="44">
        <v>1049</v>
      </c>
    </row>
    <row r="266" spans="2:9" ht="15.75">
      <c r="B266" s="77" t="s">
        <v>201</v>
      </c>
      <c r="C266" s="77" t="s">
        <v>201</v>
      </c>
      <c r="D266" s="14">
        <v>43118</v>
      </c>
      <c r="E266" s="21" t="s">
        <v>28</v>
      </c>
      <c r="F266" s="16"/>
      <c r="G266" s="79">
        <v>1</v>
      </c>
      <c r="H266" s="18">
        <v>1328410</v>
      </c>
      <c r="I266" s="22">
        <v>1042</v>
      </c>
    </row>
    <row r="267" spans="2:9" ht="15.75">
      <c r="B267" s="77" t="s">
        <v>437</v>
      </c>
      <c r="C267" s="77" t="s">
        <v>438</v>
      </c>
      <c r="D267" s="14">
        <v>42880</v>
      </c>
      <c r="E267" s="21" t="s">
        <v>39</v>
      </c>
      <c r="F267" s="16">
        <v>6</v>
      </c>
      <c r="G267" s="79">
        <v>1</v>
      </c>
      <c r="H267" s="43">
        <v>1168280</v>
      </c>
      <c r="I267" s="44">
        <v>809</v>
      </c>
    </row>
    <row r="268" spans="2:9" ht="15.75">
      <c r="B268" s="91" t="s">
        <v>348</v>
      </c>
      <c r="C268" s="91" t="s">
        <v>348</v>
      </c>
      <c r="D268" s="78">
        <v>42978</v>
      </c>
      <c r="E268" s="92" t="s">
        <v>19</v>
      </c>
      <c r="F268" s="95"/>
      <c r="G268" s="79">
        <v>1</v>
      </c>
      <c r="H268" s="43">
        <v>1063865</v>
      </c>
      <c r="I268" s="44">
        <v>619</v>
      </c>
    </row>
    <row r="269" spans="2:9" ht="15.75">
      <c r="B269" s="77" t="s">
        <v>322</v>
      </c>
      <c r="C269" s="77" t="s">
        <v>323</v>
      </c>
      <c r="D269" s="14">
        <v>42999</v>
      </c>
      <c r="E269" s="21" t="s">
        <v>39</v>
      </c>
      <c r="F269" s="16">
        <v>7</v>
      </c>
      <c r="G269" s="79">
        <v>1</v>
      </c>
      <c r="H269" s="43">
        <v>1043465</v>
      </c>
      <c r="I269" s="44">
        <v>727</v>
      </c>
    </row>
    <row r="270" spans="2:9" ht="15.75">
      <c r="B270" s="13" t="s">
        <v>101</v>
      </c>
      <c r="C270" s="13" t="s">
        <v>101</v>
      </c>
      <c r="D270" s="14">
        <v>43202</v>
      </c>
      <c r="E270" s="15" t="s">
        <v>36</v>
      </c>
      <c r="F270" s="16">
        <v>24</v>
      </c>
      <c r="G270" s="79">
        <v>1</v>
      </c>
      <c r="H270" s="18">
        <v>969557</v>
      </c>
      <c r="I270" s="22">
        <v>1165</v>
      </c>
    </row>
    <row r="271" spans="2:9" ht="15.75">
      <c r="B271" s="77" t="s">
        <v>315</v>
      </c>
      <c r="C271" s="77" t="s">
        <v>315</v>
      </c>
      <c r="D271" s="14">
        <v>42999</v>
      </c>
      <c r="E271" s="21" t="s">
        <v>106</v>
      </c>
      <c r="F271" s="16"/>
      <c r="G271" s="79">
        <v>1</v>
      </c>
      <c r="H271" s="43">
        <v>938140</v>
      </c>
      <c r="I271" s="44">
        <v>896</v>
      </c>
    </row>
    <row r="272" spans="2:9" ht="15.75">
      <c r="B272" s="77" t="s">
        <v>97</v>
      </c>
      <c r="C272" s="77" t="s">
        <v>98</v>
      </c>
      <c r="D272" s="14">
        <v>43230</v>
      </c>
      <c r="E272" s="15" t="s">
        <v>36</v>
      </c>
      <c r="F272" s="16">
        <v>24</v>
      </c>
      <c r="G272" s="79">
        <v>1</v>
      </c>
      <c r="H272" s="18">
        <v>929350</v>
      </c>
      <c r="I272" s="22">
        <v>1097</v>
      </c>
    </row>
    <row r="273" spans="2:9" ht="15.75">
      <c r="B273" s="13" t="s">
        <v>94</v>
      </c>
      <c r="C273" s="13" t="s">
        <v>95</v>
      </c>
      <c r="D273" s="14">
        <v>43237</v>
      </c>
      <c r="E273" s="15" t="s">
        <v>96</v>
      </c>
      <c r="F273" s="16">
        <v>19</v>
      </c>
      <c r="G273" s="79">
        <v>1</v>
      </c>
      <c r="H273" s="18">
        <v>894570</v>
      </c>
      <c r="I273" s="22">
        <v>700</v>
      </c>
    </row>
    <row r="274" spans="2:9" ht="15.75">
      <c r="B274" s="77" t="s">
        <v>263</v>
      </c>
      <c r="C274" s="77" t="s">
        <v>264</v>
      </c>
      <c r="D274" s="14">
        <v>43048</v>
      </c>
      <c r="E274" s="21" t="s">
        <v>39</v>
      </c>
      <c r="F274" s="16">
        <v>11</v>
      </c>
      <c r="G274" s="79">
        <v>1</v>
      </c>
      <c r="H274" s="43">
        <v>881845</v>
      </c>
      <c r="I274" s="44">
        <v>742</v>
      </c>
    </row>
    <row r="275" spans="2:9" ht="15.75">
      <c r="B275" s="77" t="s">
        <v>334</v>
      </c>
      <c r="C275" s="77" t="s">
        <v>335</v>
      </c>
      <c r="D275" s="14">
        <v>42992</v>
      </c>
      <c r="E275" s="21" t="s">
        <v>39</v>
      </c>
      <c r="F275" s="16">
        <v>3</v>
      </c>
      <c r="G275" s="79">
        <v>1</v>
      </c>
      <c r="H275" s="43">
        <v>876550</v>
      </c>
      <c r="I275" s="44">
        <v>542</v>
      </c>
    </row>
    <row r="276" spans="2:9" ht="15.75">
      <c r="B276" s="77" t="s">
        <v>148</v>
      </c>
      <c r="C276" s="77" t="s">
        <v>149</v>
      </c>
      <c r="D276" s="14">
        <v>43132</v>
      </c>
      <c r="E276" s="21" t="s">
        <v>106</v>
      </c>
      <c r="F276" s="16"/>
      <c r="G276" s="79">
        <v>1</v>
      </c>
      <c r="H276" s="18">
        <v>861935</v>
      </c>
      <c r="I276" s="22">
        <v>721</v>
      </c>
    </row>
    <row r="277" spans="2:9" ht="15.75">
      <c r="B277" s="13" t="s">
        <v>598</v>
      </c>
      <c r="C277" s="13" t="s">
        <v>599</v>
      </c>
      <c r="D277" s="14">
        <v>42712</v>
      </c>
      <c r="E277" s="15" t="s">
        <v>106</v>
      </c>
      <c r="F277" s="28"/>
      <c r="G277" s="79">
        <v>1</v>
      </c>
      <c r="H277" s="43">
        <v>735240</v>
      </c>
      <c r="I277" s="43">
        <v>587</v>
      </c>
    </row>
    <row r="278" spans="2:9" ht="15.75">
      <c r="B278" s="13" t="s">
        <v>549</v>
      </c>
      <c r="C278" s="13" t="s">
        <v>549</v>
      </c>
      <c r="D278" s="14">
        <v>42761</v>
      </c>
      <c r="E278" s="15" t="s">
        <v>550</v>
      </c>
      <c r="F278" s="28">
        <v>12</v>
      </c>
      <c r="G278" s="79">
        <v>1</v>
      </c>
      <c r="H278" s="43">
        <v>732560</v>
      </c>
      <c r="I278" s="61">
        <v>1003</v>
      </c>
    </row>
    <row r="279" spans="2:9" ht="15.75">
      <c r="B279" s="13" t="s">
        <v>549</v>
      </c>
      <c r="C279" s="13" t="s">
        <v>549</v>
      </c>
      <c r="D279" s="14">
        <v>42761</v>
      </c>
      <c r="E279" s="15" t="s">
        <v>550</v>
      </c>
      <c r="F279" s="28">
        <v>12</v>
      </c>
      <c r="G279" s="79">
        <v>1</v>
      </c>
      <c r="H279" s="43">
        <v>732560</v>
      </c>
      <c r="I279" s="61">
        <v>1003</v>
      </c>
    </row>
    <row r="280" spans="2:9" ht="15.75">
      <c r="B280" s="77" t="s">
        <v>463</v>
      </c>
      <c r="C280" s="77" t="s">
        <v>464</v>
      </c>
      <c r="D280" s="14">
        <v>42852</v>
      </c>
      <c r="E280" s="21" t="s">
        <v>28</v>
      </c>
      <c r="F280" s="16"/>
      <c r="G280" s="79">
        <v>1</v>
      </c>
      <c r="H280" s="43">
        <v>718855</v>
      </c>
      <c r="I280" s="44">
        <v>581</v>
      </c>
    </row>
    <row r="281" spans="2:9" ht="15.75">
      <c r="B281" s="13" t="s">
        <v>206</v>
      </c>
      <c r="C281" s="13" t="s">
        <v>206</v>
      </c>
      <c r="D281" s="14">
        <v>43111</v>
      </c>
      <c r="E281" s="15" t="s">
        <v>106</v>
      </c>
      <c r="F281" s="16"/>
      <c r="G281" s="79">
        <v>1</v>
      </c>
      <c r="H281" s="18">
        <v>690980</v>
      </c>
      <c r="I281" s="18">
        <v>556</v>
      </c>
    </row>
    <row r="282" spans="2:9" ht="15.75">
      <c r="B282" s="13" t="s">
        <v>501</v>
      </c>
      <c r="C282" s="13" t="s">
        <v>502</v>
      </c>
      <c r="D282" s="14">
        <v>42820</v>
      </c>
      <c r="E282" s="15" t="s">
        <v>106</v>
      </c>
      <c r="F282" s="28"/>
      <c r="G282" s="79">
        <v>1</v>
      </c>
      <c r="H282" s="43">
        <v>624465</v>
      </c>
      <c r="I282" s="61">
        <v>510</v>
      </c>
    </row>
    <row r="283" spans="2:9" ht="15.75">
      <c r="B283" s="13" t="s">
        <v>135</v>
      </c>
      <c r="C283" s="13" t="s">
        <v>136</v>
      </c>
      <c r="D283" s="14">
        <v>43174</v>
      </c>
      <c r="E283" s="15" t="s">
        <v>106</v>
      </c>
      <c r="F283" s="16"/>
      <c r="G283" s="79">
        <v>1</v>
      </c>
      <c r="H283" s="100">
        <v>583140</v>
      </c>
      <c r="I283" s="101">
        <v>509</v>
      </c>
    </row>
    <row r="284" spans="2:9" ht="15.75">
      <c r="B284" s="77" t="s">
        <v>326</v>
      </c>
      <c r="C284" s="77" t="s">
        <v>326</v>
      </c>
      <c r="D284" s="14">
        <v>42992</v>
      </c>
      <c r="E284" s="21" t="s">
        <v>327</v>
      </c>
      <c r="F284" s="16"/>
      <c r="G284" s="79">
        <v>1</v>
      </c>
      <c r="H284" s="43">
        <v>560000</v>
      </c>
      <c r="I284" s="44">
        <v>701</v>
      </c>
    </row>
    <row r="285" spans="2:9" ht="15.75">
      <c r="B285" s="96" t="s">
        <v>595</v>
      </c>
      <c r="C285" s="87" t="s">
        <v>595</v>
      </c>
      <c r="D285" s="14">
        <v>42719</v>
      </c>
      <c r="E285" s="21" t="s">
        <v>106</v>
      </c>
      <c r="F285" s="28"/>
      <c r="G285" s="79">
        <v>1</v>
      </c>
      <c r="H285" s="43">
        <v>546760</v>
      </c>
      <c r="I285" s="29">
        <v>476</v>
      </c>
    </row>
    <row r="286" spans="2:9" ht="15.75">
      <c r="B286" s="77" t="s">
        <v>422</v>
      </c>
      <c r="C286" s="77" t="s">
        <v>423</v>
      </c>
      <c r="D286" s="14">
        <v>42894</v>
      </c>
      <c r="E286" s="21" t="s">
        <v>106</v>
      </c>
      <c r="F286" s="16">
        <v>1</v>
      </c>
      <c r="G286" s="79">
        <v>1</v>
      </c>
      <c r="H286" s="43">
        <v>466290</v>
      </c>
      <c r="I286" s="44">
        <v>354</v>
      </c>
    </row>
    <row r="287" spans="2:9" ht="15.75">
      <c r="B287" s="13" t="s">
        <v>543</v>
      </c>
      <c r="C287" s="13" t="s">
        <v>544</v>
      </c>
      <c r="D287" s="14">
        <v>42768</v>
      </c>
      <c r="E287" s="15" t="s">
        <v>39</v>
      </c>
      <c r="F287" s="28">
        <v>4</v>
      </c>
      <c r="G287" s="79">
        <v>1</v>
      </c>
      <c r="H287" s="43">
        <v>364560</v>
      </c>
      <c r="I287" s="61">
        <v>297</v>
      </c>
    </row>
    <row r="288" spans="2:9" ht="15.75">
      <c r="B288" s="77" t="s">
        <v>126</v>
      </c>
      <c r="C288" s="77" t="s">
        <v>127</v>
      </c>
      <c r="D288" s="14">
        <v>43216</v>
      </c>
      <c r="E288" s="15" t="s">
        <v>128</v>
      </c>
      <c r="F288" s="16"/>
      <c r="G288" s="79">
        <v>1</v>
      </c>
      <c r="H288" s="18">
        <v>305000</v>
      </c>
      <c r="I288" s="22">
        <v>216</v>
      </c>
    </row>
    <row r="289" spans="2:9" ht="15.75">
      <c r="B289" s="87" t="s">
        <v>569</v>
      </c>
      <c r="C289" s="87" t="s">
        <v>570</v>
      </c>
      <c r="D289" s="14">
        <v>42747</v>
      </c>
      <c r="E289" s="21" t="s">
        <v>128</v>
      </c>
      <c r="F289" s="16"/>
      <c r="G289" s="79">
        <v>1</v>
      </c>
      <c r="H289" s="29">
        <v>219000</v>
      </c>
      <c r="I289" s="44">
        <v>200</v>
      </c>
    </row>
    <row r="290" spans="2:9" ht="15.75">
      <c r="B290" s="77" t="s">
        <v>237</v>
      </c>
      <c r="C290" s="77" t="s">
        <v>238</v>
      </c>
      <c r="D290" s="14">
        <v>43076</v>
      </c>
      <c r="E290" s="21" t="s">
        <v>39</v>
      </c>
      <c r="F290" s="16">
        <v>10</v>
      </c>
      <c r="G290" s="79">
        <v>1</v>
      </c>
      <c r="H290" s="43">
        <v>205760</v>
      </c>
      <c r="I290" s="44">
        <v>172</v>
      </c>
    </row>
    <row r="291" spans="2:9" ht="15.75">
      <c r="B291" s="77" t="s">
        <v>448</v>
      </c>
      <c r="C291" s="77" t="s">
        <v>449</v>
      </c>
      <c r="D291" s="14">
        <v>42866</v>
      </c>
      <c r="E291" s="21" t="s">
        <v>106</v>
      </c>
      <c r="F291" s="16"/>
      <c r="G291" s="79">
        <v>1</v>
      </c>
      <c r="H291" s="43">
        <v>202720</v>
      </c>
      <c r="I291" s="44">
        <v>170</v>
      </c>
    </row>
    <row r="292" spans="2:9" ht="15.75">
      <c r="B292" s="96" t="s">
        <v>647</v>
      </c>
      <c r="C292" s="87" t="s">
        <v>648</v>
      </c>
      <c r="D292" s="14">
        <v>42726</v>
      </c>
      <c r="E292" s="15" t="s">
        <v>106</v>
      </c>
      <c r="F292" s="28"/>
      <c r="G292" s="79">
        <v>1</v>
      </c>
      <c r="H292" s="43">
        <v>142030</v>
      </c>
      <c r="I292" s="61">
        <v>117</v>
      </c>
    </row>
    <row r="293" spans="2:9" ht="15.75">
      <c r="B293" s="87" t="s">
        <v>566</v>
      </c>
      <c r="C293" s="87" t="s">
        <v>566</v>
      </c>
      <c r="D293" s="14">
        <v>42747</v>
      </c>
      <c r="E293" s="21" t="s">
        <v>550</v>
      </c>
      <c r="F293" s="16">
        <v>8</v>
      </c>
      <c r="G293" s="79">
        <v>1</v>
      </c>
      <c r="H293" s="29">
        <v>86960</v>
      </c>
      <c r="I293" s="44">
        <v>213</v>
      </c>
    </row>
    <row r="294" spans="2:9" ht="15.75">
      <c r="B294" s="77" t="s">
        <v>240</v>
      </c>
      <c r="C294" s="77" t="s">
        <v>241</v>
      </c>
      <c r="D294" s="14">
        <v>43076</v>
      </c>
      <c r="E294" s="21" t="s">
        <v>39</v>
      </c>
      <c r="F294" s="16">
        <v>1</v>
      </c>
      <c r="G294" s="79">
        <v>1</v>
      </c>
      <c r="H294" s="102">
        <v>13400</v>
      </c>
      <c r="I294" s="44">
        <v>14</v>
      </c>
    </row>
  </sheetData>
  <sheetProtection selectLockedCells="1" selectUnlockedCells="1"/>
  <mergeCells count="8"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84">
      <selection activeCell="C85" sqref="C85"/>
    </sheetView>
  </sheetViews>
  <sheetFormatPr defaultColWidth="10.28125" defaultRowHeight="15"/>
  <cols>
    <col min="1" max="1" width="17.421875" style="0" customWidth="1"/>
    <col min="2" max="2" width="12.00390625" style="0" customWidth="1"/>
    <col min="3" max="3" width="41.421875" style="0" customWidth="1"/>
    <col min="4" max="16384" width="10.57421875" style="0" customWidth="1"/>
  </cols>
  <sheetData>
    <row r="1" spans="1:2" ht="15">
      <c r="A1" t="s">
        <v>649</v>
      </c>
      <c r="B1" t="s">
        <v>650</v>
      </c>
    </row>
    <row r="2" spans="1:3" ht="15">
      <c r="A2" t="s">
        <v>651</v>
      </c>
      <c r="B2">
        <v>355297938</v>
      </c>
      <c r="C2" t="s">
        <v>652</v>
      </c>
    </row>
    <row r="3" spans="1:3" ht="15">
      <c r="A3" t="s">
        <v>653</v>
      </c>
      <c r="B3">
        <v>272854914</v>
      </c>
      <c r="C3" t="s">
        <v>652</v>
      </c>
    </row>
    <row r="4" spans="1:3" ht="15">
      <c r="A4" t="s">
        <v>654</v>
      </c>
      <c r="B4">
        <v>333317861</v>
      </c>
      <c r="C4" t="s">
        <v>655</v>
      </c>
    </row>
    <row r="5" spans="1:3" ht="15">
      <c r="A5" t="s">
        <v>656</v>
      </c>
      <c r="B5">
        <v>221267980</v>
      </c>
      <c r="C5" t="s">
        <v>655</v>
      </c>
    </row>
    <row r="6" spans="1:3" ht="15">
      <c r="A6" t="s">
        <v>657</v>
      </c>
      <c r="B6">
        <v>224401587</v>
      </c>
      <c r="C6" t="s">
        <v>655</v>
      </c>
    </row>
    <row r="7" spans="1:3" ht="15">
      <c r="A7" t="s">
        <v>658</v>
      </c>
      <c r="B7">
        <v>235897531</v>
      </c>
      <c r="C7" t="s">
        <v>632</v>
      </c>
    </row>
    <row r="8" spans="1:3" ht="15">
      <c r="A8" t="s">
        <v>659</v>
      </c>
      <c r="B8">
        <v>376496915</v>
      </c>
      <c r="C8" t="s">
        <v>593</v>
      </c>
    </row>
    <row r="9" spans="1:3" ht="15">
      <c r="A9" t="s">
        <v>660</v>
      </c>
      <c r="B9">
        <v>240456880</v>
      </c>
      <c r="C9" t="s">
        <v>593</v>
      </c>
    </row>
    <row r="10" spans="1:3" ht="15">
      <c r="A10" t="s">
        <v>661</v>
      </c>
      <c r="B10">
        <v>487298745</v>
      </c>
      <c r="C10" t="s">
        <v>593</v>
      </c>
    </row>
    <row r="11" spans="1:3" ht="15">
      <c r="A11" t="s">
        <v>662</v>
      </c>
      <c r="B11">
        <v>375754280</v>
      </c>
      <c r="C11" t="s">
        <v>579</v>
      </c>
    </row>
    <row r="12" spans="1:3" ht="15">
      <c r="A12" t="s">
        <v>663</v>
      </c>
      <c r="B12">
        <v>318598330</v>
      </c>
      <c r="C12" t="s">
        <v>571</v>
      </c>
    </row>
    <row r="13" spans="1:3" ht="15">
      <c r="A13" t="s">
        <v>664</v>
      </c>
      <c r="B13">
        <v>324842250</v>
      </c>
      <c r="C13" t="s">
        <v>562</v>
      </c>
    </row>
    <row r="14" spans="1:3" ht="15">
      <c r="A14" t="s">
        <v>665</v>
      </c>
      <c r="B14">
        <v>299224395</v>
      </c>
      <c r="C14" t="s">
        <v>562</v>
      </c>
    </row>
    <row r="15" spans="1:3" ht="15">
      <c r="A15" t="s">
        <v>666</v>
      </c>
      <c r="B15">
        <v>265102728</v>
      </c>
      <c r="C15" t="s">
        <v>551</v>
      </c>
    </row>
    <row r="16" spans="1:3" ht="15">
      <c r="A16" t="s">
        <v>667</v>
      </c>
      <c r="B16">
        <v>357671820</v>
      </c>
      <c r="C16" t="s">
        <v>541</v>
      </c>
    </row>
    <row r="17" spans="1:3" ht="15">
      <c r="A17" t="s">
        <v>668</v>
      </c>
      <c r="B17">
        <v>280966876</v>
      </c>
      <c r="C17" t="s">
        <v>541</v>
      </c>
    </row>
    <row r="18" spans="1:3" ht="15">
      <c r="A18" t="s">
        <v>669</v>
      </c>
      <c r="B18">
        <v>234856246</v>
      </c>
      <c r="C18" t="s">
        <v>523</v>
      </c>
    </row>
    <row r="19" spans="1:3" ht="15">
      <c r="A19" t="s">
        <v>670</v>
      </c>
      <c r="B19">
        <v>252512247</v>
      </c>
      <c r="C19" t="s">
        <v>518</v>
      </c>
    </row>
    <row r="20" spans="1:3" ht="15">
      <c r="A20" t="s">
        <v>671</v>
      </c>
      <c r="B20">
        <v>267762920</v>
      </c>
      <c r="C20" t="s">
        <v>510</v>
      </c>
    </row>
    <row r="21" spans="1:3" ht="15">
      <c r="A21" t="s">
        <v>672</v>
      </c>
      <c r="B21">
        <v>280239443</v>
      </c>
      <c r="C21" t="s">
        <v>503</v>
      </c>
    </row>
    <row r="22" spans="1:3" ht="15">
      <c r="A22" t="s">
        <v>673</v>
      </c>
      <c r="B22">
        <v>314661638</v>
      </c>
      <c r="C22" t="s">
        <v>495</v>
      </c>
    </row>
    <row r="23" spans="1:3" ht="15">
      <c r="A23" t="s">
        <v>674</v>
      </c>
      <c r="B23">
        <v>243913296</v>
      </c>
      <c r="C23" t="s">
        <v>495</v>
      </c>
    </row>
    <row r="24" spans="1:3" ht="15">
      <c r="A24" t="s">
        <v>675</v>
      </c>
      <c r="B24">
        <v>239622054</v>
      </c>
      <c r="C24" t="s">
        <v>495</v>
      </c>
    </row>
    <row r="25" spans="1:3" ht="15">
      <c r="A25" t="s">
        <v>676</v>
      </c>
      <c r="B25">
        <v>442027681</v>
      </c>
      <c r="C25" t="s">
        <v>477</v>
      </c>
    </row>
    <row r="26" spans="1:3" ht="15">
      <c r="A26" t="s">
        <v>677</v>
      </c>
      <c r="B26">
        <v>309174604</v>
      </c>
      <c r="C26" t="s">
        <v>477</v>
      </c>
    </row>
    <row r="27" spans="1:3" ht="15">
      <c r="A27" t="s">
        <v>678</v>
      </c>
      <c r="B27">
        <v>230313615</v>
      </c>
      <c r="C27" t="s">
        <v>477</v>
      </c>
    </row>
    <row r="28" spans="1:3" ht="15">
      <c r="A28" t="s">
        <v>679</v>
      </c>
      <c r="B28">
        <v>267940125</v>
      </c>
      <c r="C28" t="s">
        <v>450</v>
      </c>
    </row>
    <row r="29" spans="1:3" ht="15">
      <c r="A29" t="s">
        <v>680</v>
      </c>
      <c r="B29">
        <v>233138627</v>
      </c>
      <c r="C29" t="s">
        <v>450</v>
      </c>
    </row>
    <row r="30" spans="1:3" ht="15">
      <c r="A30" t="s">
        <v>681</v>
      </c>
      <c r="B30">
        <v>233017708</v>
      </c>
      <c r="C30" t="s">
        <v>439</v>
      </c>
    </row>
    <row r="31" spans="1:3" ht="15">
      <c r="A31" t="s">
        <v>682</v>
      </c>
      <c r="B31">
        <v>270860315</v>
      </c>
      <c r="C31" t="s">
        <v>435</v>
      </c>
    </row>
    <row r="32" spans="1:3" ht="15">
      <c r="A32" t="s">
        <v>683</v>
      </c>
      <c r="B32">
        <v>205429640</v>
      </c>
      <c r="C32" t="s">
        <v>435</v>
      </c>
    </row>
    <row r="33" spans="1:3" ht="15">
      <c r="A33" t="s">
        <v>684</v>
      </c>
      <c r="B33">
        <v>215588567</v>
      </c>
      <c r="C33" t="s">
        <v>420</v>
      </c>
    </row>
    <row r="34" spans="1:3" ht="15">
      <c r="A34" t="s">
        <v>685</v>
      </c>
      <c r="B34">
        <v>267846791</v>
      </c>
      <c r="C34" t="s">
        <v>414</v>
      </c>
    </row>
    <row r="35" spans="1:3" ht="15">
      <c r="A35" t="s">
        <v>686</v>
      </c>
      <c r="B35">
        <v>221185725</v>
      </c>
      <c r="C35" t="s">
        <v>410</v>
      </c>
    </row>
    <row r="36" spans="1:3" ht="15">
      <c r="A36" t="s">
        <v>687</v>
      </c>
      <c r="B36">
        <v>357396047</v>
      </c>
      <c r="C36" t="s">
        <v>402</v>
      </c>
    </row>
    <row r="37" spans="1:3" ht="15">
      <c r="A37" t="s">
        <v>688</v>
      </c>
      <c r="B37">
        <v>293303507</v>
      </c>
      <c r="C37" t="s">
        <v>402</v>
      </c>
    </row>
    <row r="38" spans="1:3" ht="15">
      <c r="A38" t="s">
        <v>689</v>
      </c>
      <c r="B38">
        <v>349615979</v>
      </c>
      <c r="C38" t="s">
        <v>395</v>
      </c>
    </row>
    <row r="39" spans="1:3" ht="15">
      <c r="A39" t="s">
        <v>690</v>
      </c>
      <c r="B39">
        <v>297681722</v>
      </c>
      <c r="C39" t="s">
        <v>390</v>
      </c>
    </row>
    <row r="40" spans="1:3" ht="15">
      <c r="A40" t="s">
        <v>691</v>
      </c>
      <c r="B40">
        <v>216645602</v>
      </c>
      <c r="C40" t="s">
        <v>390</v>
      </c>
    </row>
    <row r="41" spans="1:3" ht="15">
      <c r="A41" t="s">
        <v>692</v>
      </c>
      <c r="B41">
        <v>261339986</v>
      </c>
      <c r="C41" t="s">
        <v>376</v>
      </c>
    </row>
    <row r="42" spans="1:3" ht="15">
      <c r="A42" t="s">
        <v>693</v>
      </c>
      <c r="B42">
        <v>311358193</v>
      </c>
      <c r="C42" t="s">
        <v>372</v>
      </c>
    </row>
    <row r="43" spans="1:3" ht="15">
      <c r="A43" t="s">
        <v>694</v>
      </c>
      <c r="B43">
        <v>313713275</v>
      </c>
      <c r="C43" t="s">
        <v>359</v>
      </c>
    </row>
    <row r="44" spans="1:3" ht="15">
      <c r="A44" t="s">
        <v>695</v>
      </c>
      <c r="B44">
        <v>221817097</v>
      </c>
      <c r="C44" t="s">
        <v>349</v>
      </c>
    </row>
    <row r="45" spans="1:3" ht="15">
      <c r="A45" t="s">
        <v>696</v>
      </c>
      <c r="B45">
        <v>230149340</v>
      </c>
      <c r="C45" t="s">
        <v>346</v>
      </c>
    </row>
    <row r="46" spans="1:3" ht="15">
      <c r="A46" t="s">
        <v>697</v>
      </c>
      <c r="B46">
        <v>267240320</v>
      </c>
      <c r="C46" t="s">
        <v>338</v>
      </c>
    </row>
    <row r="47" spans="1:3" ht="15">
      <c r="A47" t="s">
        <v>698</v>
      </c>
      <c r="B47">
        <v>262709941</v>
      </c>
      <c r="C47" t="s">
        <v>338</v>
      </c>
    </row>
    <row r="48" spans="1:3" ht="15">
      <c r="A48" t="s">
        <v>699</v>
      </c>
      <c r="B48">
        <v>270413704</v>
      </c>
      <c r="C48" t="s">
        <v>316</v>
      </c>
    </row>
    <row r="49" spans="1:3" ht="15">
      <c r="A49" t="s">
        <v>700</v>
      </c>
      <c r="B49">
        <v>192416603</v>
      </c>
      <c r="C49" t="s">
        <v>316</v>
      </c>
    </row>
    <row r="50" spans="1:3" ht="15">
      <c r="A50" t="s">
        <v>701</v>
      </c>
      <c r="B50">
        <v>215285508</v>
      </c>
      <c r="C50" t="s">
        <v>298</v>
      </c>
    </row>
    <row r="51" spans="1:3" ht="15">
      <c r="A51" t="s">
        <v>702</v>
      </c>
      <c r="B51">
        <v>193504252</v>
      </c>
      <c r="C51" t="s">
        <v>292</v>
      </c>
    </row>
    <row r="52" spans="1:3" ht="15">
      <c r="A52" t="s">
        <v>703</v>
      </c>
      <c r="B52">
        <v>258592047</v>
      </c>
      <c r="C52" t="s">
        <v>286</v>
      </c>
    </row>
    <row r="53" spans="1:3" ht="15">
      <c r="A53" t="s">
        <v>704</v>
      </c>
      <c r="B53">
        <v>184428630</v>
      </c>
      <c r="C53" t="s">
        <v>274</v>
      </c>
    </row>
    <row r="54" spans="1:3" ht="15">
      <c r="A54" t="s">
        <v>705</v>
      </c>
      <c r="B54">
        <v>445465346</v>
      </c>
      <c r="C54" t="s">
        <v>268</v>
      </c>
    </row>
    <row r="55" spans="1:3" ht="15">
      <c r="A55" t="s">
        <v>706</v>
      </c>
      <c r="B55">
        <v>343879216</v>
      </c>
      <c r="C55" t="s">
        <v>268</v>
      </c>
    </row>
    <row r="56" spans="1:3" ht="15">
      <c r="A56" t="s">
        <v>707</v>
      </c>
      <c r="B56">
        <v>369721443</v>
      </c>
      <c r="C56" t="s">
        <v>252</v>
      </c>
    </row>
    <row r="57" spans="1:3" ht="15">
      <c r="A57" t="s">
        <v>708</v>
      </c>
      <c r="B57">
        <v>324702270</v>
      </c>
      <c r="C57" t="s">
        <v>247</v>
      </c>
    </row>
    <row r="58" spans="1:3" ht="15">
      <c r="A58" t="s">
        <v>709</v>
      </c>
      <c r="B58">
        <v>249225003</v>
      </c>
      <c r="C58" t="s">
        <v>247</v>
      </c>
    </row>
    <row r="59" spans="1:3" ht="15">
      <c r="A59" t="s">
        <v>710</v>
      </c>
      <c r="B59">
        <v>251663895</v>
      </c>
      <c r="C59" t="s">
        <v>233</v>
      </c>
    </row>
    <row r="60" spans="1:3" ht="15">
      <c r="A60" t="s">
        <v>711</v>
      </c>
      <c r="B60">
        <v>535580306</v>
      </c>
      <c r="C60" t="s">
        <v>152</v>
      </c>
    </row>
    <row r="61" spans="1:3" ht="15">
      <c r="A61" t="s">
        <v>712</v>
      </c>
      <c r="B61">
        <v>304453127</v>
      </c>
      <c r="C61" t="s">
        <v>152</v>
      </c>
    </row>
    <row r="62" spans="1:3" ht="15">
      <c r="A62" t="s">
        <v>713</v>
      </c>
      <c r="B62">
        <v>573383082</v>
      </c>
      <c r="C62" t="s">
        <v>152</v>
      </c>
    </row>
    <row r="63" spans="1:3" ht="15">
      <c r="A63" s="103">
        <v>43104</v>
      </c>
      <c r="B63">
        <v>363079347</v>
      </c>
      <c r="C63" t="s">
        <v>714</v>
      </c>
    </row>
    <row r="64" spans="1:3" ht="15">
      <c r="A64" s="103" t="s">
        <v>715</v>
      </c>
      <c r="B64">
        <v>327386053</v>
      </c>
      <c r="C64" t="s">
        <v>714</v>
      </c>
    </row>
    <row r="65" spans="1:3" ht="15">
      <c r="A65" s="103" t="s">
        <v>716</v>
      </c>
      <c r="B65">
        <v>277969006</v>
      </c>
      <c r="C65" t="s">
        <v>169</v>
      </c>
    </row>
    <row r="66" spans="1:3" ht="15">
      <c r="A66" s="103" t="s">
        <v>717</v>
      </c>
      <c r="B66">
        <v>276085032</v>
      </c>
      <c r="C66" t="s">
        <v>179</v>
      </c>
    </row>
    <row r="67" spans="1:3" ht="15">
      <c r="A67" s="104" t="s">
        <v>718</v>
      </c>
      <c r="B67">
        <v>238336504</v>
      </c>
      <c r="C67" t="s">
        <v>179</v>
      </c>
    </row>
    <row r="68" spans="1:3" ht="15">
      <c r="A68" t="s">
        <v>719</v>
      </c>
      <c r="B68">
        <v>311351103</v>
      </c>
      <c r="C68" t="s">
        <v>165</v>
      </c>
    </row>
    <row r="69" spans="1:3" ht="15">
      <c r="A69" t="s">
        <v>720</v>
      </c>
      <c r="B69">
        <v>459926002</v>
      </c>
      <c r="C69" t="s">
        <v>138</v>
      </c>
    </row>
    <row r="70" spans="1:3" ht="15">
      <c r="A70" t="s">
        <v>721</v>
      </c>
      <c r="B70" s="49">
        <v>352672190</v>
      </c>
      <c r="C70" t="s">
        <v>138</v>
      </c>
    </row>
    <row r="71" spans="1:3" ht="15">
      <c r="A71" t="s">
        <v>722</v>
      </c>
      <c r="B71" s="49">
        <v>290356474</v>
      </c>
      <c r="C71" t="s">
        <v>138</v>
      </c>
    </row>
    <row r="72" spans="1:3" ht="15">
      <c r="A72" t="s">
        <v>723</v>
      </c>
      <c r="B72" s="49">
        <v>244601330</v>
      </c>
      <c r="C72" t="s">
        <v>109</v>
      </c>
    </row>
    <row r="73" spans="1:3" ht="15">
      <c r="A73" t="s">
        <v>724</v>
      </c>
      <c r="B73" s="49">
        <v>507640834</v>
      </c>
      <c r="C73" t="s">
        <v>50</v>
      </c>
    </row>
    <row r="74" spans="1:3" ht="15">
      <c r="A74" t="s">
        <v>725</v>
      </c>
      <c r="B74" s="49">
        <v>244725238</v>
      </c>
      <c r="C74" t="s">
        <v>75</v>
      </c>
    </row>
    <row r="75" spans="1:3" ht="15">
      <c r="A75" t="s">
        <v>726</v>
      </c>
      <c r="B75" s="49">
        <v>356564601</v>
      </c>
      <c r="C75" t="s">
        <v>57</v>
      </c>
    </row>
    <row r="76" spans="1:3" ht="15">
      <c r="A76" t="s">
        <v>727</v>
      </c>
      <c r="B76" s="49">
        <v>224647562</v>
      </c>
      <c r="C76" t="s">
        <v>69</v>
      </c>
    </row>
    <row r="77" spans="1:3" ht="15">
      <c r="A77" t="s">
        <v>728</v>
      </c>
      <c r="B77" s="49">
        <v>152181628</v>
      </c>
      <c r="C77" t="s">
        <v>63</v>
      </c>
    </row>
    <row r="78" spans="1:3" ht="15">
      <c r="A78" t="s">
        <v>729</v>
      </c>
      <c r="B78" s="49">
        <v>125648935</v>
      </c>
      <c r="C78" t="s">
        <v>63</v>
      </c>
    </row>
    <row r="79" spans="1:3" ht="15">
      <c r="A79" t="s">
        <v>730</v>
      </c>
      <c r="B79" s="49">
        <v>402956771</v>
      </c>
      <c r="C79" t="s">
        <v>32</v>
      </c>
    </row>
    <row r="80" spans="1:3" ht="15">
      <c r="A80" t="s">
        <v>731</v>
      </c>
      <c r="B80" s="49">
        <v>254465289</v>
      </c>
      <c r="C80" t="s">
        <v>32</v>
      </c>
    </row>
    <row r="81" spans="1:3" ht="15">
      <c r="A81" t="s">
        <v>732</v>
      </c>
      <c r="B81" s="49">
        <v>227353995</v>
      </c>
      <c r="C81" t="s">
        <v>32</v>
      </c>
    </row>
    <row r="82" spans="1:3" ht="15">
      <c r="A82" t="s">
        <v>733</v>
      </c>
      <c r="B82" s="49">
        <v>375129174</v>
      </c>
      <c r="C82" t="s">
        <v>23</v>
      </c>
    </row>
    <row r="83" spans="1:3" ht="15">
      <c r="A83" t="s">
        <v>734</v>
      </c>
      <c r="B83" s="49">
        <v>311938938</v>
      </c>
      <c r="C83" t="s">
        <v>17</v>
      </c>
    </row>
    <row r="84" spans="1:3" ht="15">
      <c r="A84" t="s">
        <v>735</v>
      </c>
      <c r="B84" s="49">
        <v>228441004</v>
      </c>
      <c r="C84" t="s">
        <v>17</v>
      </c>
    </row>
    <row r="85" spans="1:3" ht="15">
      <c r="A85" t="s">
        <v>736</v>
      </c>
      <c r="B85" s="49">
        <v>364224924</v>
      </c>
      <c r="C85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2018-06-11T12:30:48Z</dcterms:modified>
  <cp:category/>
  <cp:version/>
  <cp:contentType/>
  <cp:contentStatus/>
  <cp:revision>861</cp:revision>
</cp:coreProperties>
</file>