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eekly Toplist" sheetId="1" r:id="rId1"/>
    <sheet name="Movie Opening Weeks" sheetId="2" r:id="rId2"/>
    <sheet name="Weekly Totals" sheetId="3" r:id="rId3"/>
    <sheet name="Weekly Totals Graph" sheetId="4" r:id="rId4"/>
  </sheets>
  <definedNames/>
  <calcPr fullCalcOnLoad="1"/>
</workbook>
</file>

<file path=xl/sharedStrings.xml><?xml version="1.0" encoding="utf-8"?>
<sst xmlns="http://schemas.openxmlformats.org/spreadsheetml/2006/main" count="3131" uniqueCount="1090">
  <si>
    <t>MAGYARORSZÁG MŰSORHETI TOPLISTA</t>
  </si>
  <si>
    <t>2019.03.07. - 2019.03.13.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</si>
  <si>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</si>
  <si>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</si>
  <si>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</si>
  <si>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</si>
  <si>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</si>
  <si>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</si>
  <si>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</si>
  <si>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</si>
  <si>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</si>
  <si>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</si>
  <si>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</si>
  <si>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</si>
  <si>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Captain Marvel</t>
  </si>
  <si>
    <t>Marvel Kapitány</t>
  </si>
  <si>
    <t>Forum</t>
  </si>
  <si>
    <t>How to Train Your Dragon: The Hidden World</t>
  </si>
  <si>
    <t>Így neveld a sárkányodat 3.</t>
  </si>
  <si>
    <t>UIP</t>
  </si>
  <si>
    <t>Green Book</t>
  </si>
  <si>
    <t>Zöld könyv - Útmutató az élethez</t>
  </si>
  <si>
    <t>ADS</t>
  </si>
  <si>
    <t>Kölcsönlakás</t>
  </si>
  <si>
    <t>InterCom</t>
  </si>
  <si>
    <t>Instant Family</t>
  </si>
  <si>
    <t>Instant család</t>
  </si>
  <si>
    <t>Cold Pursuit</t>
  </si>
  <si>
    <t>Dermesztő hajsza</t>
  </si>
  <si>
    <t>Freeman</t>
  </si>
  <si>
    <t>Alita: Battle Angel</t>
  </si>
  <si>
    <t>Alita: A harc angyala</t>
  </si>
  <si>
    <t>Drunk Parents</t>
  </si>
  <si>
    <t>Amit nem akarsz tudni a szüleidről</t>
  </si>
  <si>
    <t>Big Bang Media</t>
  </si>
  <si>
    <t>Vice</t>
  </si>
  <si>
    <t>Alelnök</t>
  </si>
  <si>
    <t>The Lego Movie 2: The Second Part</t>
  </si>
  <si>
    <t>A Lego kaland 2</t>
  </si>
  <si>
    <t>TOP 10</t>
  </si>
  <si>
    <t>Bohemian Rhapsody</t>
  </si>
  <si>
    <t>Bohém rapszódia</t>
  </si>
  <si>
    <t>Most van most</t>
  </si>
  <si>
    <t>Romis</t>
  </si>
  <si>
    <t>Happy Death Day 2U</t>
  </si>
  <si>
    <t>Boldog halálnapot! 2</t>
  </si>
  <si>
    <t>A Dog's Way Home</t>
  </si>
  <si>
    <t>Egy kutya hazatér</t>
  </si>
  <si>
    <t>Sheeps &amp; Wolves : Pig Deal</t>
  </si>
  <si>
    <t>Állati csetepata - Ez már röfi!</t>
  </si>
  <si>
    <t>Trouble With You</t>
  </si>
  <si>
    <t>Csak a baj van veled!</t>
  </si>
  <si>
    <t>Cinetel</t>
  </si>
  <si>
    <t>The Prodigy</t>
  </si>
  <si>
    <t>A csodagyerek</t>
  </si>
  <si>
    <t>The Favourite</t>
  </si>
  <si>
    <t>A kedvenc</t>
  </si>
  <si>
    <t>A Star is Born</t>
  </si>
  <si>
    <t>Csillag születik</t>
  </si>
  <si>
    <t>Guerilla</t>
  </si>
  <si>
    <t>MoziNet</t>
  </si>
  <si>
    <t>Glass</t>
  </si>
  <si>
    <t>Üveg</t>
  </si>
  <si>
    <t>Capharnaüm</t>
  </si>
  <si>
    <t>Kafarnaum - A remény útja</t>
  </si>
  <si>
    <t>Ralph Breaks the Internet: Wreck-It Ralph 2</t>
  </si>
  <si>
    <t>Ralph lezúzza a netet</t>
  </si>
  <si>
    <t>Zimna wojna</t>
  </si>
  <si>
    <t>Hidegháború</t>
  </si>
  <si>
    <t>Aquaman</t>
  </si>
  <si>
    <t>Beautiful Boy</t>
  </si>
  <si>
    <t>Csodálatos fiú</t>
  </si>
  <si>
    <t>Ruben Brandt, a gyűjtő</t>
  </si>
  <si>
    <t>Todos lo saben</t>
  </si>
  <si>
    <t>Mindenki Tudja</t>
  </si>
  <si>
    <t>Mary Queen of Scots</t>
  </si>
  <si>
    <t>Két királynő</t>
  </si>
  <si>
    <t>Asterix: The Secret of the Magic Potion</t>
  </si>
  <si>
    <t>Asterix : A varázsital titka</t>
  </si>
  <si>
    <t>Spider-Man: Into the Spider-Verse</t>
  </si>
  <si>
    <t>Pókember - Irány a Pókverzum</t>
  </si>
  <si>
    <t>Flitzer / Streaker</t>
  </si>
  <si>
    <t>Meztelen befutó</t>
  </si>
  <si>
    <t>Time Freak</t>
  </si>
  <si>
    <t>Szerelmünk napjai</t>
  </si>
  <si>
    <t>Hevi reissu / Heavy Trip</t>
  </si>
  <si>
    <t>Heavy túra</t>
  </si>
  <si>
    <t>Hungaricom</t>
  </si>
  <si>
    <t>Un peuple et son roi / One Nation, One King</t>
  </si>
  <si>
    <t>Egy ország, egy király</t>
  </si>
  <si>
    <t>Vertigo</t>
  </si>
  <si>
    <t>Maria by Callas</t>
  </si>
  <si>
    <t>A Maria Callas-sztori</t>
  </si>
  <si>
    <t>On Chesil Beach</t>
  </si>
  <si>
    <t>Az a nap a tengerparton</t>
  </si>
  <si>
    <t>Waldheims Walzer</t>
  </si>
  <si>
    <t>Jó estét, Mr. Waldheim!</t>
  </si>
  <si>
    <t>ELF Pictures</t>
  </si>
  <si>
    <t>Man in a Hurry / Un homme pressé</t>
  </si>
  <si>
    <t>Szavak nélkül</t>
  </si>
  <si>
    <t>Serenity</t>
  </si>
  <si>
    <t>Vihar előtt</t>
  </si>
  <si>
    <t>Destroyer</t>
  </si>
  <si>
    <t>Pusztító</t>
  </si>
  <si>
    <t>Der kleine Drache Kokosnuss - Auf in den Dschungel!</t>
  </si>
  <si>
    <t>Kókusz Kokó a kis sárkány - Irány a dzsungel!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</si>
  <si>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</si>
  <si>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</si>
  <si>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</si>
  <si>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</si>
  <si>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</si>
  <si>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</si>
  <si>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</si>
  <si>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Rossz versek</t>
  </si>
  <si>
    <t>Cirko Film</t>
  </si>
  <si>
    <t>Mary Poppins Returns</t>
  </si>
  <si>
    <t>Mary Poppins visszatér</t>
  </si>
  <si>
    <t>BUÉK</t>
  </si>
  <si>
    <t>The Mule</t>
  </si>
  <si>
    <t>A csempész</t>
  </si>
  <si>
    <t>Fantastic Beasts: The Crimes of Grindelwald</t>
  </si>
  <si>
    <t>Legendás állatok - Grindelwald bűntettei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</si>
  <si>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</si>
  <si>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</si>
  <si>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</si>
  <si>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</si>
  <si>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</si>
  <si>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</si>
  <si>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Touch Me Not / Nu mă atinge-mă</t>
  </si>
  <si>
    <t>Ne érints meg!</t>
  </si>
  <si>
    <t>Mug</t>
  </si>
  <si>
    <t>Arc</t>
  </si>
  <si>
    <t>Toppen av ingenting / Real Estate</t>
  </si>
  <si>
    <t>Az örökösnő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</si>
  <si>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</si>
  <si>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</si>
  <si>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</si>
  <si>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</si>
  <si>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</si>
  <si>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</si>
  <si>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Mortal Engines</t>
  </si>
  <si>
    <t>Ragadozó városok</t>
  </si>
  <si>
    <t>Loro</t>
  </si>
  <si>
    <t>Silvio és a többiek</t>
  </si>
  <si>
    <t>Bumblebee</t>
  </si>
  <si>
    <t>Űrdongó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</si>
  <si>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</si>
  <si>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</si>
  <si>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</si>
  <si>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</si>
  <si>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</si>
  <si>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</si>
  <si>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</si>
  <si>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</si>
  <si>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</si>
  <si>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</si>
  <si>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</si>
  <si>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</si>
  <si>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</si>
  <si>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Sir</t>
  </si>
  <si>
    <t>Tű, cérna, szerelem</t>
  </si>
  <si>
    <t>Transit</t>
  </si>
  <si>
    <t>Tranzit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</si>
  <si>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</si>
  <si>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</si>
  <si>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</si>
  <si>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</si>
  <si>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</si>
  <si>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</si>
  <si>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L'Empereur de Paris</t>
  </si>
  <si>
    <t>Párizs császára</t>
  </si>
  <si>
    <t>Az  Úr hangja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</si>
  <si>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</si>
  <si>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</si>
  <si>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</si>
  <si>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</si>
  <si>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</si>
  <si>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</si>
  <si>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</si>
  <si>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</si>
  <si>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</si>
  <si>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</si>
  <si>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</si>
  <si>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</si>
  <si>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</si>
  <si>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</si>
  <si>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</si>
  <si>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</si>
  <si>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</si>
  <si>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</si>
  <si>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</si>
  <si>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X – A rendszerből törölve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</si>
  <si>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</si>
  <si>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</si>
  <si>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</si>
  <si>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</si>
  <si>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</si>
  <si>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</si>
  <si>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</si>
  <si>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</si>
  <si>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</si>
  <si>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</si>
  <si>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</si>
  <si>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</si>
  <si>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</si>
  <si>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</si>
  <si>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</si>
  <si>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</si>
  <si>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</si>
  <si>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</si>
  <si>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</si>
  <si>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</si>
  <si>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The Girl in the Spider's Web</t>
  </si>
  <si>
    <t>Ami nem öl meg</t>
  </si>
  <si>
    <t>Patrick</t>
  </si>
  <si>
    <t>Patrick - Ebbel szebb az élet</t>
  </si>
  <si>
    <t>Little Italy</t>
  </si>
  <si>
    <t>Pizzarománc</t>
  </si>
  <si>
    <t>Siberia</t>
  </si>
  <si>
    <t>Gyémánthajsza</t>
  </si>
  <si>
    <t>Halloween</t>
  </si>
  <si>
    <t>Goosebumps 2: Haunted Halloween</t>
  </si>
  <si>
    <t>Libabőr 2 – Hullajó Halloween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</si>
  <si>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</si>
  <si>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</si>
  <si>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</si>
  <si>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</si>
  <si>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</si>
  <si>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</si>
  <si>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True Crimes</t>
  </si>
  <si>
    <t>Sötét bűnök</t>
  </si>
  <si>
    <t>The Texas Chain Saw Massacre (1974)</t>
  </si>
  <si>
    <t>A texasi láncfűrészes mészárlás</t>
  </si>
  <si>
    <t>Wolf Films</t>
  </si>
  <si>
    <t>Troppa Grazia / Lucia's Grace</t>
  </si>
  <si>
    <t>Lucia látomásai</t>
  </si>
  <si>
    <t>Cinema Paradiso</t>
  </si>
  <si>
    <t>Cinenuovo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</si>
  <si>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</si>
  <si>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</si>
  <si>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</si>
  <si>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</si>
  <si>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</si>
  <si>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</si>
  <si>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</si>
  <si>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</si>
  <si>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Donbass</t>
  </si>
  <si>
    <t>Donyeci történetek</t>
  </si>
  <si>
    <t>Beoning</t>
  </si>
  <si>
    <t>Gyújtógatók</t>
  </si>
  <si>
    <t>Magyarhangya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</si>
  <si>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</si>
  <si>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</si>
  <si>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</si>
  <si>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</si>
  <si>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</si>
  <si>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</si>
  <si>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</si>
  <si>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</si>
  <si>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</si>
  <si>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</si>
  <si>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</si>
  <si>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</si>
  <si>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</si>
  <si>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</si>
  <si>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</si>
  <si>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</si>
  <si>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</si>
  <si>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</si>
  <si>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</si>
  <si>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</si>
  <si>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</si>
  <si>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</si>
  <si>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</si>
  <si>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</si>
  <si>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</si>
  <si>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</si>
  <si>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 xml:space="preserve">My Name Is Thomas </t>
  </si>
  <si>
    <t>A nevem: Thomas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</si>
  <si>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</si>
  <si>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</si>
  <si>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</si>
  <si>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</si>
  <si>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</si>
  <si>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</si>
  <si>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</si>
  <si>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</si>
  <si>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</si>
  <si>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</si>
  <si>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</si>
  <si>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</si>
  <si>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</si>
  <si>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</si>
  <si>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</si>
  <si>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</si>
  <si>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</si>
  <si>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</si>
  <si>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</si>
  <si>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</si>
  <si>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</si>
  <si>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</si>
  <si>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</si>
  <si>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</si>
  <si>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</si>
  <si>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</si>
  <si>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</si>
  <si>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Blue my Mind</t>
  </si>
  <si>
    <t>Kéktől álmodom</t>
  </si>
  <si>
    <t>Tout Le Monde Debout</t>
  </si>
  <si>
    <t>Szerelembe gurulva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</si>
  <si>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</si>
  <si>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</si>
  <si>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</si>
  <si>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</si>
  <si>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</si>
  <si>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</si>
  <si>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Pannonia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</si>
  <si>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</si>
  <si>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</si>
  <si>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</si>
  <si>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</si>
  <si>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</si>
  <si>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</si>
  <si>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</si>
  <si>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</si>
  <si>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</si>
  <si>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</si>
  <si>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</si>
  <si>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</si>
  <si>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</si>
  <si>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</si>
  <si>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</si>
  <si>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</si>
  <si>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L’Apparition</t>
  </si>
  <si>
    <t>A jelenés</t>
  </si>
  <si>
    <t>The Bookshop</t>
  </si>
  <si>
    <t>Könyvesbolt a tengerparton</t>
  </si>
  <si>
    <t>Virágvölgy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</si>
  <si>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</si>
  <si>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</si>
  <si>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</si>
  <si>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</si>
  <si>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</si>
  <si>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</si>
  <si>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</si>
  <si>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</si>
  <si>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</si>
  <si>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</si>
  <si>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</si>
  <si>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</si>
  <si>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</si>
  <si>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</si>
  <si>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</si>
  <si>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</si>
  <si>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</si>
  <si>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</si>
  <si>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</si>
  <si>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</si>
  <si>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</si>
  <si>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Smuggling Hendrix</t>
  </si>
  <si>
    <t>A kutyám nélkül sehova</t>
  </si>
  <si>
    <t>Adrift</t>
  </si>
  <si>
    <t>Sodródás</t>
  </si>
  <si>
    <t>Daddy Cool</t>
  </si>
  <si>
    <t>Papás babás</t>
  </si>
  <si>
    <t>Ramen Shop</t>
  </si>
  <si>
    <t>Ramen shop – Ízek a múltból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</si>
  <si>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</si>
  <si>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</si>
  <si>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</si>
  <si>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</si>
  <si>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</si>
  <si>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</si>
  <si>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</si>
  <si>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</si>
  <si>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</si>
  <si>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</si>
  <si>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</si>
  <si>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Peter Rabbit</t>
  </si>
  <si>
    <t>Nyúl Péter</t>
  </si>
  <si>
    <t>I Am Not a Serial Killer</t>
  </si>
  <si>
    <t>Nem vagyok sorozatgyilkos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</si>
  <si>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</si>
  <si>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</si>
  <si>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</si>
  <si>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</si>
  <si>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</si>
  <si>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</si>
  <si>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Három tánc</t>
  </si>
  <si>
    <t>Gotti</t>
  </si>
  <si>
    <t>Solsidan</t>
  </si>
  <si>
    <t>Az élet napos oldala</t>
  </si>
  <si>
    <t>La ch'tite famille</t>
  </si>
  <si>
    <t>Vissza a gyökerekhez</t>
  </si>
  <si>
    <t>Hereditary</t>
  </si>
  <si>
    <t>Örökség</t>
  </si>
  <si>
    <t>Overboard</t>
  </si>
  <si>
    <t>Átejtve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</si>
  <si>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</si>
  <si>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</si>
  <si>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</si>
  <si>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</si>
  <si>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</si>
  <si>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</si>
  <si>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</si>
  <si>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</si>
  <si>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</si>
  <si>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</si>
  <si>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</si>
  <si>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</si>
  <si>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</si>
  <si>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</si>
  <si>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Drei Zinnen / Three Peaks</t>
  </si>
  <si>
    <t>Három hegycsúcs</t>
  </si>
  <si>
    <t>Sicilian Ghost Story</t>
  </si>
  <si>
    <t>Szicíliai kísértettörténet</t>
  </si>
  <si>
    <t>A Quiet Place</t>
  </si>
  <si>
    <t>Hang nélkül</t>
  </si>
  <si>
    <t>Blockers</t>
  </si>
  <si>
    <t>Szűzörség</t>
  </si>
  <si>
    <t>Marvin ou la belle éducation / Reinventing Marvin</t>
  </si>
  <si>
    <t>Színpadon az életem</t>
  </si>
  <si>
    <t>Szaffi</t>
  </si>
  <si>
    <t>Kedd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</si>
  <si>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</si>
  <si>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</si>
  <si>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</si>
  <si>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</si>
  <si>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</si>
  <si>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</si>
  <si>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</si>
  <si>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</si>
  <si>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</si>
  <si>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</si>
  <si>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</si>
  <si>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</si>
  <si>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</si>
  <si>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</si>
  <si>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</si>
  <si>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</si>
  <si>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</si>
  <si>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</si>
  <si>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</si>
  <si>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</si>
  <si>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</si>
  <si>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</si>
  <si>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</si>
  <si>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</si>
  <si>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</si>
  <si>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</si>
  <si>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</si>
  <si>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</si>
  <si>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</si>
  <si>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</si>
  <si>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</si>
  <si>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</si>
  <si>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</si>
  <si>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</si>
  <si>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</si>
  <si>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</si>
  <si>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</si>
  <si>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The Racer and the Jailbird / Le Fidele</t>
  </si>
  <si>
    <t>A hűséges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</si>
  <si>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</si>
  <si>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</si>
  <si>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</si>
  <si>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</si>
  <si>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</si>
  <si>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</si>
  <si>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</si>
  <si>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</si>
  <si>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</si>
  <si>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</si>
  <si>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</si>
  <si>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Death Wish</t>
  </si>
  <si>
    <t>Bosszúvágy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</si>
  <si>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</si>
  <si>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</si>
  <si>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</si>
  <si>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</si>
  <si>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</si>
  <si>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</si>
  <si>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</si>
  <si>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</si>
  <si>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</si>
  <si>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</si>
  <si>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</si>
  <si>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</si>
  <si>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 xml:space="preserve">Une femme douce </t>
  </si>
  <si>
    <t>Szelíd teremtés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</si>
  <si>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</si>
  <si>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</si>
  <si>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</si>
  <si>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</si>
  <si>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</si>
  <si>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</si>
  <si>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</si>
  <si>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</si>
  <si>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</si>
  <si>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</si>
  <si>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</si>
  <si>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</si>
  <si>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</si>
  <si>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</si>
  <si>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</si>
  <si>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</si>
  <si>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</si>
  <si>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</si>
  <si>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</si>
  <si>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</si>
  <si>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</si>
  <si>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</si>
  <si>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</si>
  <si>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</si>
  <si>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</si>
  <si>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</si>
  <si>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</si>
  <si>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</si>
  <si>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</si>
  <si>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</si>
  <si>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</si>
  <si>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</si>
  <si>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</si>
  <si>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</si>
  <si>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</si>
  <si>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</si>
  <si>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</si>
  <si>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</si>
  <si>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</si>
  <si>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</si>
  <si>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</si>
  <si>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</si>
  <si>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</si>
  <si>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</si>
  <si>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</si>
  <si>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</si>
  <si>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</si>
  <si>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</si>
  <si>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</si>
  <si>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</si>
  <si>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</si>
  <si>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</si>
  <si>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</si>
  <si>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</si>
  <si>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</si>
  <si>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</si>
  <si>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</si>
  <si>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</si>
  <si>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</si>
  <si>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</si>
  <si>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</si>
  <si>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</si>
  <si>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Un beau soleil intérieur</t>
  </si>
  <si>
    <t>Jöjj el napfény!</t>
  </si>
  <si>
    <t>Ôtez-moi d'un doute</t>
  </si>
  <si>
    <t>Szerelem tesztelve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</si>
  <si>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</si>
  <si>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</si>
  <si>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</si>
  <si>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</si>
  <si>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</si>
  <si>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</si>
  <si>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</si>
  <si>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</si>
  <si>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Holy Mess</t>
  </si>
  <si>
    <t>Kaotikus karácsony</t>
  </si>
  <si>
    <t>Star Wars : The Last Jedi</t>
  </si>
  <si>
    <t>Star Wars : Az utolsó Jedik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</si>
  <si>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</si>
  <si>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</si>
  <si>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</si>
  <si>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</si>
  <si>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</si>
  <si>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</si>
  <si>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</si>
  <si>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</si>
  <si>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Wonder Wheel</t>
  </si>
  <si>
    <t>Wonder Wheel - Az óriáskerék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</si>
  <si>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</si>
  <si>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</si>
  <si>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</si>
  <si>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</si>
  <si>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</si>
  <si>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</si>
  <si>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</si>
  <si>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</si>
  <si>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</si>
  <si>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>A Viszkis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</si>
  <si>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</si>
  <si>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</si>
  <si>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</si>
  <si>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</si>
  <si>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</si>
  <si>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</si>
  <si>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</si>
  <si>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</si>
  <si>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</si>
  <si>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</si>
  <si>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</si>
  <si>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</si>
  <si>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</si>
  <si>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</si>
  <si>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</si>
  <si>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</si>
  <si>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</si>
  <si>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</si>
  <si>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</si>
  <si>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Thor : Ragnarok</t>
  </si>
  <si>
    <t>Thor : Ragnarök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</si>
  <si>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</si>
  <si>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</si>
  <si>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</si>
  <si>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</si>
  <si>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</si>
  <si>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</si>
  <si>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</si>
  <si>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</si>
  <si>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 xml:space="preserve">Jungle  </t>
  </si>
  <si>
    <t>Dzsungel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</si>
  <si>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</si>
  <si>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</si>
  <si>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</si>
  <si>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</si>
  <si>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</si>
  <si>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</si>
  <si>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</si>
  <si>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</si>
  <si>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</si>
  <si>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</si>
  <si>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</si>
  <si>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</si>
  <si>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</si>
  <si>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</si>
  <si>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</si>
  <si>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</si>
  <si>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</si>
  <si>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</si>
  <si>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</si>
  <si>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</si>
  <si>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</si>
  <si>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</si>
  <si>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</si>
  <si>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</si>
  <si>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</si>
  <si>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</si>
  <si>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</si>
  <si>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</si>
  <si>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</si>
  <si>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</si>
  <si>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</si>
  <si>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</si>
  <si>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</si>
  <si>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</si>
  <si>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</si>
  <si>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</si>
  <si>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</si>
  <si>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</si>
  <si>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</si>
  <si>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</si>
  <si>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</si>
  <si>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</si>
  <si>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</si>
  <si>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</si>
  <si>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</si>
  <si>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</si>
  <si>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</si>
  <si>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</si>
  <si>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</si>
  <si>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</si>
  <si>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</si>
  <si>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</si>
  <si>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</si>
  <si>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</si>
  <si>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</si>
  <si>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</si>
  <si>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</si>
  <si>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</si>
  <si>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</si>
  <si>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</si>
  <si>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</si>
  <si>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</si>
  <si>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</si>
  <si>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</si>
  <si>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</si>
  <si>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</si>
  <si>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</si>
  <si>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</si>
  <si>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</si>
  <si>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</si>
  <si>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</si>
  <si>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</si>
  <si>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</si>
  <si>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</si>
  <si>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</si>
  <si>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</si>
  <si>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</si>
  <si>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</si>
  <si>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</si>
  <si>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</si>
  <si>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</si>
  <si>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</si>
  <si>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</si>
  <si>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</si>
  <si>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</si>
  <si>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</si>
  <si>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</si>
  <si>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</si>
  <si>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</si>
  <si>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Pappa Pia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</si>
  <si>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</si>
  <si>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</si>
  <si>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</si>
  <si>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</si>
  <si>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</si>
  <si>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</si>
  <si>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</si>
  <si>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</si>
  <si>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</si>
  <si>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</si>
  <si>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</si>
  <si>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</si>
  <si>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</si>
  <si>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</si>
  <si>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</si>
  <si>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</si>
  <si>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</si>
  <si>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</si>
  <si>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</si>
  <si>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</si>
  <si>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</si>
  <si>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</si>
  <si>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</si>
  <si>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</si>
  <si>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</si>
  <si>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</si>
  <si>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</si>
  <si>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</si>
  <si>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</si>
  <si>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</si>
  <si>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</si>
  <si>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</si>
  <si>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</si>
  <si>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</si>
  <si>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</si>
  <si>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</si>
  <si>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</si>
  <si>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</si>
  <si>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</si>
  <si>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</si>
  <si>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</si>
  <si>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</si>
  <si>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</si>
  <si>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</si>
  <si>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</si>
  <si>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</si>
  <si>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</si>
  <si>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</si>
  <si>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</si>
  <si>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</si>
  <si>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</si>
  <si>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</si>
  <si>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</si>
  <si>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</si>
  <si>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</si>
  <si>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</si>
  <si>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</si>
  <si>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</si>
  <si>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</si>
  <si>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</si>
  <si>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</si>
  <si>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</si>
  <si>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</si>
  <si>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</si>
  <si>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</si>
  <si>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</si>
  <si>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</si>
  <si>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</si>
  <si>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Ostatnia rodzina</t>
  </si>
  <si>
    <t>Az utolsó család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</si>
  <si>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</si>
  <si>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</si>
  <si>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</si>
  <si>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</si>
  <si>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</si>
  <si>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</si>
  <si>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</si>
  <si>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</si>
  <si>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</si>
  <si>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</si>
  <si>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</si>
  <si>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</si>
  <si>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</si>
  <si>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</si>
  <si>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</si>
  <si>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</si>
  <si>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</si>
  <si>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</si>
  <si>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</si>
  <si>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</si>
  <si>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</si>
  <si>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</si>
  <si>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</si>
  <si>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</si>
  <si>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</si>
  <si>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</si>
  <si>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</si>
  <si>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</si>
  <si>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</si>
  <si>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</si>
  <si>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</si>
  <si>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</si>
  <si>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</si>
  <si>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</si>
  <si>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Brazilok</t>
  </si>
  <si>
    <t>Going in Style</t>
  </si>
  <si>
    <t>Vén rókák</t>
  </si>
  <si>
    <t>Power Rangeres</t>
  </si>
  <si>
    <t>After Love</t>
  </si>
  <si>
    <t>Rég nem szerelem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</si>
  <si>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</si>
  <si>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</si>
  <si>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</si>
  <si>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</si>
  <si>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</si>
  <si>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</si>
  <si>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</si>
  <si>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</si>
  <si>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</si>
  <si>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</si>
  <si>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</si>
  <si>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</si>
  <si>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</si>
  <si>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</si>
  <si>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</si>
  <si>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</si>
  <si>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</si>
  <si>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</si>
  <si>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</si>
  <si>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</si>
  <si>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</si>
  <si>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</si>
  <si>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</si>
  <si>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</si>
  <si>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</si>
  <si>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</si>
  <si>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</si>
  <si>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</si>
  <si>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</si>
  <si>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</si>
  <si>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</si>
  <si>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</si>
  <si>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</si>
  <si>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</si>
  <si>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</si>
  <si>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</si>
  <si>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</si>
  <si>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</si>
  <si>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</si>
  <si>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</si>
  <si>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</si>
  <si>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</si>
  <si>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</si>
  <si>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</si>
  <si>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</si>
  <si>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</si>
  <si>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</si>
  <si>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</si>
  <si>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</si>
  <si>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</si>
  <si>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</si>
  <si>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</si>
  <si>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</si>
  <si>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</si>
  <si>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</si>
  <si>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</si>
  <si>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</si>
  <si>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</si>
  <si>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</si>
  <si>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</si>
  <si>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</si>
  <si>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</si>
  <si>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</si>
  <si>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</si>
  <si>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</si>
  <si>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</si>
  <si>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</si>
  <si>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</si>
  <si>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</si>
  <si>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</si>
  <si>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</si>
  <si>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</si>
  <si>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</si>
  <si>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</si>
  <si>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</si>
  <si>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Strangled</t>
  </si>
  <si>
    <t>A martfűi rém</t>
  </si>
  <si>
    <t>It’s not the time of my life</t>
  </si>
  <si>
    <t>Ernelláék Farkaséknál</t>
  </si>
  <si>
    <t>IZZIE'S WAY HOME</t>
  </si>
  <si>
    <t>IZZIE NYOMÁBAN</t>
  </si>
  <si>
    <t>Dino Time</t>
  </si>
  <si>
    <t>Dínó kaland</t>
  </si>
  <si>
    <t>ESCAPE FROM PLANET EARTH</t>
  </si>
  <si>
    <t>A SZÖRNY MENTŐAKCIÓ</t>
  </si>
  <si>
    <t>Kiki</t>
  </si>
  <si>
    <t>Szex receptre</t>
  </si>
  <si>
    <t>Mullewapp</t>
  </si>
  <si>
    <t>Legeslegjobb cimborák</t>
  </si>
  <si>
    <t>TOTAL</t>
  </si>
  <si>
    <t>Forrás: Filmforgalmazók Egyesülete</t>
  </si>
  <si>
    <t>Becsült adatok</t>
  </si>
  <si>
    <t>nem érkezett adat</t>
  </si>
  <si>
    <t>aktuális heti mozik száma</t>
  </si>
  <si>
    <t>Hétvégi adatok</t>
  </si>
  <si>
    <t>nyitó mozik száma</t>
  </si>
  <si>
    <t>←</t>
  </si>
  <si>
    <t>CineTel</t>
  </si>
  <si>
    <t>Pannónia Ent.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</si>
  <si>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</si>
  <si>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</si>
  <si>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</si>
  <si>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</si>
  <si>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</si>
  <si>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</si>
  <si>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</si>
  <si>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</si>
  <si>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</si>
  <si>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</si>
  <si>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</si>
  <si>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</si>
  <si>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</si>
  <si>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</si>
  <si>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</si>
  <si>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</si>
  <si>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</si>
  <si>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</si>
  <si>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</si>
  <si>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</si>
  <si>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</si>
  <si>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</si>
  <si>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</si>
  <si>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</si>
  <si>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</si>
  <si>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</si>
  <si>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</si>
  <si>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</si>
  <si>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</si>
  <si>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</si>
  <si>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</si>
  <si>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</si>
  <si>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</si>
  <si>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</si>
  <si>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</si>
  <si>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</si>
  <si>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</si>
  <si>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</si>
  <si>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</si>
  <si>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</si>
  <si>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</si>
  <si>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</si>
  <si>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</si>
  <si>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</si>
  <si>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</si>
  <si>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</si>
  <si>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</si>
  <si>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</si>
  <si>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</si>
  <si>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</si>
  <si>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</si>
  <si>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</si>
  <si>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</si>
  <si>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</si>
  <si>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</si>
  <si>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</si>
  <si>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</si>
  <si>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</si>
  <si>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</si>
  <si>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</si>
  <si>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</si>
  <si>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</si>
  <si>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</si>
  <si>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</si>
  <si>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</si>
  <si>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</si>
  <si>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</si>
  <si>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</si>
  <si>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</si>
  <si>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</si>
  <si>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</si>
  <si>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</si>
  <si>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</si>
  <si>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</si>
  <si>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</si>
  <si>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</si>
  <si>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</si>
  <si>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</si>
  <si>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</si>
  <si>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</si>
  <si>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</si>
  <si>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</si>
  <si>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</si>
  <si>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</si>
  <si>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</si>
  <si>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</si>
  <si>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</si>
  <si>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</si>
  <si>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</si>
  <si>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</si>
  <si>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</si>
  <si>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</si>
  <si>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</si>
  <si>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</si>
  <si>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</si>
  <si>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</si>
  <si>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</si>
  <si>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</si>
  <si>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</si>
  <si>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</si>
  <si>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</si>
  <si>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</si>
  <si>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</si>
  <si>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</si>
  <si>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</si>
  <si>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</si>
  <si>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</si>
  <si>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</si>
  <si>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</si>
  <si>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</si>
  <si>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</si>
  <si>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</si>
  <si>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</si>
  <si>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</si>
  <si>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</si>
  <si>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</si>
  <si>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</si>
  <si>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</si>
  <si>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</si>
  <si>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</si>
  <si>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</si>
  <si>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</si>
  <si>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</si>
  <si>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</si>
  <si>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</si>
  <si>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</si>
  <si>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</si>
  <si>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</si>
  <si>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</si>
  <si>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</si>
  <si>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</si>
  <si>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</si>
  <si>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</si>
  <si>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</si>
  <si>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</si>
  <si>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</si>
  <si>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</si>
  <si>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</si>
  <si>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</si>
  <si>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</si>
  <si>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</si>
  <si>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</si>
  <si>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</si>
  <si>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</si>
  <si>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</si>
  <si>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</si>
  <si>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</si>
  <si>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</si>
  <si>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</si>
  <si>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</si>
  <si>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</si>
  <si>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</si>
  <si>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</si>
  <si>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</si>
  <si>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</si>
  <si>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</si>
  <si>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</si>
  <si>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</si>
  <si>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</si>
  <si>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</si>
  <si>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</si>
  <si>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</si>
  <si>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</si>
  <si>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</si>
  <si>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Marvel Captain</t>
  </si>
  <si>
    <t>Heti bevétel 2016</t>
  </si>
  <si>
    <t>Heti bevétel 2017</t>
  </si>
  <si>
    <t>Kumulált 2017</t>
  </si>
  <si>
    <t>Heti bevétel 2018</t>
  </si>
  <si>
    <t>Kumulált 2018</t>
  </si>
  <si>
    <t>Heti bevétel 2019</t>
  </si>
  <si>
    <t>Kumulált 2019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</si>
</sst>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YYYY&quot;. &quot;MM&quot;. &quot;DD/"/>
    <numFmt numFmtId="169" formatCode="#,##0"/>
    <numFmt numFmtId="170" formatCode="0%"/>
    <numFmt numFmtId="171" formatCode="0\ %\ "/>
    <numFmt numFmtId="172" formatCode="0.0%"/>
    <numFmt numFmtId="173" formatCode="YYYY\-MM\-DD"/>
    <numFmt numFmtId="174" formatCode="#,##0\ [$Ft-40E];[RED]\-#,##0\ [$Ft-40E]"/>
    <numFmt numFmtId="175" formatCode="0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hair">
        <color indexed="9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66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4" fontId="8" fillId="0" borderId="2" xfId="0" applyFont="1" applyFill="1" applyBorder="1" applyAlignment="1">
      <alignment/>
    </xf>
    <xf numFmtId="168" fontId="9" fillId="0" borderId="2" xfId="0" applyNumberFormat="1" applyFont="1" applyFill="1" applyBorder="1" applyAlignment="1">
      <alignment/>
    </xf>
    <xf numFmtId="164" fontId="9" fillId="0" borderId="2" xfId="0" applyFont="1" applyFill="1" applyBorder="1" applyAlignment="1">
      <alignment/>
    </xf>
    <xf numFmtId="164" fontId="10" fillId="3" borderId="2" xfId="0" applyFont="1" applyFill="1" applyBorder="1" applyAlignment="1" applyProtection="1">
      <alignment horizontal="center" vertical="center"/>
      <protection locked="0"/>
    </xf>
    <xf numFmtId="164" fontId="9" fillId="0" borderId="2" xfId="0" applyFont="1" applyFill="1" applyBorder="1" applyAlignment="1">
      <alignment horizontal="center"/>
    </xf>
    <xf numFmtId="169" fontId="9" fillId="0" borderId="2" xfId="0" applyNumberFormat="1" applyFont="1" applyFill="1" applyBorder="1" applyAlignment="1">
      <alignment horizontal="right"/>
    </xf>
    <xf numFmtId="171" fontId="10" fillId="0" borderId="2" xfId="19" applyNumberFormat="1" applyFont="1" applyFill="1" applyBorder="1" applyAlignment="1" applyProtection="1">
      <alignment vertical="center"/>
      <protection/>
    </xf>
    <xf numFmtId="164" fontId="10" fillId="4" borderId="2" xfId="0" applyFont="1" applyFill="1" applyBorder="1" applyAlignment="1" applyProtection="1">
      <alignment horizontal="center" vertical="center"/>
      <protection locked="0"/>
    </xf>
    <xf numFmtId="169" fontId="10" fillId="0" borderId="2" xfId="0" applyNumberFormat="1" applyFont="1" applyFill="1" applyBorder="1" applyAlignment="1" applyProtection="1">
      <alignment vertical="center"/>
      <protection locked="0"/>
    </xf>
    <xf numFmtId="169" fontId="9" fillId="0" borderId="2" xfId="0" applyNumberFormat="1" applyFont="1" applyFill="1" applyBorder="1" applyAlignment="1">
      <alignment wrapText="1"/>
    </xf>
    <xf numFmtId="169" fontId="9" fillId="0" borderId="2" xfId="0" applyNumberFormat="1" applyFont="1" applyFill="1" applyBorder="1" applyAlignment="1" applyProtection="1">
      <alignment vertical="center"/>
      <protection locked="0"/>
    </xf>
    <xf numFmtId="168" fontId="9" fillId="0" borderId="2" xfId="0" applyNumberFormat="1" applyFont="1" applyBorder="1" applyAlignment="1">
      <alignment/>
    </xf>
    <xf numFmtId="169" fontId="9" fillId="0" borderId="2" xfId="15" applyNumberFormat="1" applyFont="1" applyFill="1" applyBorder="1" applyAlignment="1" applyProtection="1">
      <alignment horizontal="right" wrapText="1"/>
      <protection/>
    </xf>
    <xf numFmtId="164" fontId="10" fillId="0" borderId="2" xfId="0" applyFont="1" applyBorder="1" applyAlignment="1" applyProtection="1">
      <alignment horizontal="left" vertical="center"/>
      <protection/>
    </xf>
    <xf numFmtId="168" fontId="0" fillId="0" borderId="2" xfId="0" applyNumberFormat="1" applyBorder="1" applyAlignment="1">
      <alignment/>
    </xf>
    <xf numFmtId="164" fontId="9" fillId="0" borderId="2" xfId="0" applyFont="1" applyBorder="1" applyAlignment="1">
      <alignment/>
    </xf>
    <xf numFmtId="169" fontId="10" fillId="0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2" xfId="0" applyBorder="1" applyAlignment="1">
      <alignment horizontal="center"/>
    </xf>
    <xf numFmtId="169" fontId="9" fillId="0" borderId="2" xfId="15" applyNumberFormat="1" applyFont="1" applyFill="1" applyBorder="1" applyAlignment="1" applyProtection="1">
      <alignment/>
      <protection/>
    </xf>
    <xf numFmtId="164" fontId="7" fillId="5" borderId="2" xfId="0" applyFont="1" applyFill="1" applyBorder="1" applyAlignment="1" applyProtection="1">
      <alignment horizontal="right" vertical="center"/>
      <protection/>
    </xf>
    <xf numFmtId="164" fontId="11" fillId="5" borderId="2" xfId="0" applyFont="1" applyFill="1" applyBorder="1" applyAlignment="1" applyProtection="1">
      <alignment horizontal="left" vertical="center"/>
      <protection/>
    </xf>
    <xf numFmtId="169" fontId="10" fillId="5" borderId="2" xfId="0" applyNumberFormat="1" applyFont="1" applyFill="1" applyBorder="1" applyAlignment="1" applyProtection="1">
      <alignment vertical="center"/>
      <protection locked="0"/>
    </xf>
    <xf numFmtId="164" fontId="9" fillId="5" borderId="2" xfId="0" applyFont="1" applyFill="1" applyBorder="1" applyAlignment="1">
      <alignment/>
    </xf>
    <xf numFmtId="169" fontId="10" fillId="5" borderId="2" xfId="0" applyNumberFormat="1" applyFont="1" applyFill="1" applyBorder="1" applyAlignment="1" applyProtection="1">
      <alignment horizontal="center" vertical="center"/>
      <protection locked="0"/>
    </xf>
    <xf numFmtId="169" fontId="12" fillId="5" borderId="2" xfId="15" applyNumberFormat="1" applyFont="1" applyFill="1" applyBorder="1" applyAlignment="1" applyProtection="1">
      <alignment/>
      <protection/>
    </xf>
    <xf numFmtId="172" fontId="13" fillId="5" borderId="2" xfId="19" applyNumberFormat="1" applyFont="1" applyFill="1" applyBorder="1" applyAlignment="1" applyProtection="1">
      <alignment vertical="center"/>
      <protection/>
    </xf>
    <xf numFmtId="169" fontId="9" fillId="6" borderId="2" xfId="0" applyNumberFormat="1" applyFont="1" applyFill="1" applyBorder="1" applyAlignment="1">
      <alignment horizontal="right"/>
    </xf>
    <xf numFmtId="169" fontId="10" fillId="0" borderId="2" xfId="0" applyNumberFormat="1" applyFont="1" applyFill="1" applyBorder="1" applyAlignment="1" applyProtection="1">
      <alignment horizontal="left" vertical="center"/>
      <protection locked="0"/>
    </xf>
    <xf numFmtId="164" fontId="10" fillId="7" borderId="2" xfId="0" applyFont="1" applyFill="1" applyBorder="1" applyAlignment="1" applyProtection="1">
      <alignment horizontal="center" vertical="center"/>
      <protection locked="0"/>
    </xf>
    <xf numFmtId="164" fontId="10" fillId="8" borderId="2" xfId="0" applyFont="1" applyFill="1" applyBorder="1" applyAlignment="1" applyProtection="1">
      <alignment horizontal="center" vertical="center"/>
      <protection locked="0"/>
    </xf>
    <xf numFmtId="169" fontId="10" fillId="0" borderId="2" xfId="15" applyNumberFormat="1" applyFont="1" applyFill="1" applyBorder="1" applyAlignment="1" applyProtection="1">
      <alignment/>
      <protection/>
    </xf>
    <xf numFmtId="164" fontId="9" fillId="0" borderId="2" xfId="0" applyFont="1" applyBorder="1" applyAlignment="1">
      <alignment wrapText="1"/>
    </xf>
    <xf numFmtId="169" fontId="9" fillId="0" borderId="2" xfId="0" applyNumberFormat="1" applyFont="1" applyFill="1" applyBorder="1" applyAlignment="1">
      <alignment/>
    </xf>
    <xf numFmtId="164" fontId="0" fillId="0" borderId="2" xfId="0" applyFont="1" applyBorder="1" applyAlignment="1">
      <alignment wrapText="1"/>
    </xf>
    <xf numFmtId="164" fontId="10" fillId="0" borderId="2" xfId="0" applyFont="1" applyFill="1" applyBorder="1" applyAlignment="1" applyProtection="1">
      <alignment horizontal="center" vertical="center"/>
      <protection locked="0"/>
    </xf>
    <xf numFmtId="164" fontId="0" fillId="7" borderId="2" xfId="0" applyFill="1" applyBorder="1" applyAlignment="1">
      <alignment/>
    </xf>
    <xf numFmtId="164" fontId="0" fillId="0" borderId="0" xfId="0" applyFill="1" applyAlignment="1">
      <alignment/>
    </xf>
    <xf numFmtId="169" fontId="0" fillId="0" borderId="0" xfId="0" applyNumberFormat="1" applyFont="1" applyFill="1" applyAlignment="1">
      <alignment wrapText="1"/>
    </xf>
    <xf numFmtId="164" fontId="0" fillId="0" borderId="0" xfId="0" applyFont="1" applyFill="1" applyAlignment="1">
      <alignment wrapText="1"/>
    </xf>
    <xf numFmtId="164" fontId="9" fillId="3" borderId="2" xfId="0" applyFont="1" applyFill="1" applyBorder="1" applyAlignment="1">
      <alignment horizontal="center"/>
    </xf>
    <xf numFmtId="164" fontId="0" fillId="0" borderId="0" xfId="0" applyFont="1" applyAlignment="1">
      <alignment/>
    </xf>
    <xf numFmtId="168" fontId="9" fillId="0" borderId="2" xfId="0" applyNumberFormat="1" applyFont="1" applyBorder="1" applyAlignment="1">
      <alignment horizontal="right"/>
    </xf>
    <xf numFmtId="164" fontId="9" fillId="0" borderId="2" xfId="0" applyFont="1" applyBorder="1" applyAlignment="1">
      <alignment horizontal="center"/>
    </xf>
    <xf numFmtId="169" fontId="9" fillId="0" borderId="2" xfId="15" applyNumberFormat="1" applyFont="1" applyFill="1" applyBorder="1" applyAlignment="1" applyProtection="1">
      <alignment wrapText="1"/>
      <protection/>
    </xf>
    <xf numFmtId="164" fontId="9" fillId="0" borderId="0" xfId="0" applyFont="1" applyAlignment="1">
      <alignment wrapText="1"/>
    </xf>
    <xf numFmtId="164" fontId="9" fillId="0" borderId="0" xfId="0" applyFont="1" applyAlignment="1">
      <alignment/>
    </xf>
    <xf numFmtId="171" fontId="10" fillId="0" borderId="2" xfId="19" applyNumberFormat="1" applyFont="1" applyFill="1" applyBorder="1" applyAlignment="1" applyProtection="1">
      <alignment horizontal="right" vertical="center"/>
      <protection/>
    </xf>
    <xf numFmtId="164" fontId="9" fillId="0" borderId="2" xfId="0" applyFont="1" applyFill="1" applyBorder="1" applyAlignment="1">
      <alignment wrapText="1"/>
    </xf>
    <xf numFmtId="169" fontId="9" fillId="0" borderId="2" xfId="0" applyNumberFormat="1" applyFont="1" applyFill="1" applyBorder="1" applyAlignment="1">
      <alignment horizontal="right" wrapText="1"/>
    </xf>
    <xf numFmtId="164" fontId="9" fillId="0" borderId="2" xfId="0" applyFont="1" applyBorder="1" applyAlignment="1">
      <alignment vertical="top"/>
    </xf>
    <xf numFmtId="164" fontId="9" fillId="0" borderId="0" xfId="0" applyFont="1" applyFill="1" applyAlignment="1">
      <alignment/>
    </xf>
    <xf numFmtId="169" fontId="9" fillId="0" borderId="0" xfId="0" applyNumberFormat="1" applyFont="1" applyFill="1" applyAlignment="1">
      <alignment wrapText="1"/>
    </xf>
    <xf numFmtId="169" fontId="9" fillId="0" borderId="2" xfId="0" applyNumberFormat="1" applyFont="1" applyFill="1" applyBorder="1" applyAlignment="1">
      <alignment vertical="center"/>
    </xf>
    <xf numFmtId="169" fontId="9" fillId="0" borderId="2" xfId="0" applyNumberFormat="1" applyFont="1" applyFill="1" applyBorder="1" applyAlignment="1" applyProtection="1">
      <alignment vertical="center" wrapText="1"/>
      <protection locked="0"/>
    </xf>
    <xf numFmtId="168" fontId="9" fillId="0" borderId="2" xfId="0" applyNumberFormat="1" applyFont="1" applyBorder="1" applyAlignment="1">
      <alignment vertical="center"/>
    </xf>
    <xf numFmtId="164" fontId="10" fillId="0" borderId="2" xfId="0" applyFont="1" applyFill="1" applyBorder="1" applyAlignment="1" applyProtection="1">
      <alignment vertical="center"/>
      <protection locked="0"/>
    </xf>
    <xf numFmtId="169" fontId="9" fillId="0" borderId="2" xfId="0" applyNumberFormat="1" applyFont="1" applyFill="1" applyBorder="1" applyAlignment="1" applyProtection="1">
      <alignment horizontal="left" vertical="center"/>
      <protection locked="0"/>
    </xf>
    <xf numFmtId="169" fontId="9" fillId="0" borderId="0" xfId="0" applyNumberFormat="1" applyFont="1" applyFill="1" applyAlignment="1">
      <alignment/>
    </xf>
    <xf numFmtId="164" fontId="9" fillId="0" borderId="2" xfId="0" applyFont="1" applyFill="1" applyBorder="1" applyAlignment="1">
      <alignment horizontal="center" vertical="center"/>
    </xf>
    <xf numFmtId="164" fontId="10" fillId="0" borderId="2" xfId="0" applyFont="1" applyFill="1" applyBorder="1" applyAlignment="1" applyProtection="1">
      <alignment horizontal="left" vertical="center"/>
      <protection locked="0"/>
    </xf>
    <xf numFmtId="164" fontId="9" fillId="0" borderId="0" xfId="0" applyFont="1" applyFill="1" applyAlignment="1">
      <alignment wrapText="1"/>
    </xf>
    <xf numFmtId="164" fontId="14" fillId="2" borderId="3" xfId="0" applyFont="1" applyFill="1" applyBorder="1" applyAlignment="1" applyProtection="1">
      <alignment horizontal="left" vertical="center"/>
      <protection/>
    </xf>
    <xf numFmtId="164" fontId="14" fillId="2" borderId="4" xfId="0" applyFont="1" applyFill="1" applyBorder="1" applyAlignment="1" applyProtection="1">
      <alignment horizontal="left" vertical="center"/>
      <protection/>
    </xf>
    <xf numFmtId="169" fontId="14" fillId="2" borderId="5" xfId="0" applyNumberFormat="1" applyFont="1" applyFill="1" applyBorder="1" applyAlignment="1" applyProtection="1">
      <alignment horizontal="center" vertical="center"/>
      <protection/>
    </xf>
    <xf numFmtId="164" fontId="14" fillId="2" borderId="3" xfId="0" applyFont="1" applyFill="1" applyBorder="1" applyAlignment="1" applyProtection="1">
      <alignment horizontal="center" vertical="center"/>
      <protection/>
    </xf>
    <xf numFmtId="169" fontId="15" fillId="2" borderId="6" xfId="0" applyNumberFormat="1" applyFont="1" applyFill="1" applyBorder="1" applyAlignment="1" applyProtection="1">
      <alignment vertical="center"/>
      <protection/>
    </xf>
    <xf numFmtId="172" fontId="14" fillId="2" borderId="3" xfId="0" applyNumberFormat="1" applyFont="1" applyFill="1" applyBorder="1" applyAlignment="1" applyProtection="1">
      <alignment horizontal="right" vertical="center"/>
      <protection/>
    </xf>
    <xf numFmtId="164" fontId="0" fillId="7" borderId="2" xfId="0" applyFont="1" applyFill="1" applyBorder="1" applyAlignment="1">
      <alignment wrapText="1"/>
    </xf>
    <xf numFmtId="164" fontId="0" fillId="0" borderId="0" xfId="0" applyFont="1" applyBorder="1" applyAlignment="1">
      <alignment horizontal="left" vertical="center" wrapText="1"/>
    </xf>
    <xf numFmtId="169" fontId="9" fillId="4" borderId="2" xfId="0" applyNumberFormat="1" applyFont="1" applyFill="1" applyBorder="1" applyAlignment="1">
      <alignment horizontal="right"/>
    </xf>
    <xf numFmtId="168" fontId="0" fillId="0" borderId="0" xfId="0" applyNumberFormat="1" applyAlignment="1">
      <alignment horizontal="left"/>
    </xf>
    <xf numFmtId="164" fontId="0" fillId="6" borderId="2" xfId="0" applyFill="1" applyBorder="1" applyAlignment="1">
      <alignment/>
    </xf>
    <xf numFmtId="164" fontId="0" fillId="3" borderId="2" xfId="0" applyFill="1" applyBorder="1" applyAlignment="1">
      <alignment/>
    </xf>
    <xf numFmtId="164" fontId="16" fillId="0" borderId="0" xfId="0" applyFont="1" applyAlignment="1">
      <alignment/>
    </xf>
    <xf numFmtId="169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17" fillId="0" borderId="0" xfId="0" applyFont="1" applyAlignment="1">
      <alignment horizontal="center"/>
    </xf>
    <xf numFmtId="169" fontId="8" fillId="0" borderId="2" xfId="0" applyNumberFormat="1" applyFont="1" applyFill="1" applyBorder="1" applyAlignment="1" applyProtection="1">
      <alignment vertical="center"/>
      <protection locked="0"/>
    </xf>
    <xf numFmtId="168" fontId="8" fillId="0" borderId="2" xfId="0" applyNumberFormat="1" applyFont="1" applyFill="1" applyBorder="1" applyAlignment="1">
      <alignment horizontal="right"/>
    </xf>
    <xf numFmtId="169" fontId="18" fillId="0" borderId="2" xfId="0" applyNumberFormat="1" applyFont="1" applyFill="1" applyBorder="1" applyAlignment="1" applyProtection="1">
      <alignment horizontal="left" vertical="center"/>
      <protection locked="0"/>
    </xf>
    <xf numFmtId="164" fontId="18" fillId="0" borderId="2" xfId="0" applyFont="1" applyFill="1" applyBorder="1" applyAlignment="1" applyProtection="1">
      <alignment horizontal="center" vertical="center"/>
      <protection locked="0"/>
    </xf>
    <xf numFmtId="164" fontId="8" fillId="0" borderId="2" xfId="0" applyFont="1" applyFill="1" applyBorder="1" applyAlignment="1">
      <alignment horizontal="center"/>
    </xf>
    <xf numFmtId="169" fontId="8" fillId="0" borderId="2" xfId="0" applyNumberFormat="1" applyFont="1" applyFill="1" applyBorder="1" applyAlignment="1">
      <alignment/>
    </xf>
    <xf numFmtId="168" fontId="8" fillId="0" borderId="2" xfId="0" applyNumberFormat="1" applyFont="1" applyFill="1" applyBorder="1" applyAlignment="1">
      <alignment/>
    </xf>
    <xf numFmtId="169" fontId="18" fillId="0" borderId="2" xfId="0" applyNumberFormat="1" applyFont="1" applyFill="1" applyBorder="1" applyAlignment="1" applyProtection="1">
      <alignment horizontal="center" vertical="center"/>
      <protection locked="0"/>
    </xf>
    <xf numFmtId="169" fontId="8" fillId="0" borderId="2" xfId="0" applyNumberFormat="1" applyFont="1" applyFill="1" applyBorder="1" applyAlignment="1">
      <alignment horizontal="right"/>
    </xf>
    <xf numFmtId="164" fontId="8" fillId="0" borderId="2" xfId="0" applyFont="1" applyFill="1" applyBorder="1" applyAlignment="1">
      <alignment vertical="top"/>
    </xf>
    <xf numFmtId="169" fontId="8" fillId="0" borderId="2" xfId="15" applyNumberFormat="1" applyFont="1" applyFill="1" applyBorder="1" applyAlignment="1" applyProtection="1">
      <alignment/>
      <protection/>
    </xf>
    <xf numFmtId="169" fontId="8" fillId="0" borderId="2" xfId="15" applyNumberFormat="1" applyFont="1" applyFill="1" applyBorder="1" applyAlignment="1" applyProtection="1">
      <alignment wrapText="1"/>
      <protection/>
    </xf>
    <xf numFmtId="164" fontId="8" fillId="9" borderId="2" xfId="0" applyFont="1" applyFill="1" applyBorder="1" applyAlignment="1">
      <alignment/>
    </xf>
    <xf numFmtId="168" fontId="9" fillId="9" borderId="2" xfId="0" applyNumberFormat="1" applyFont="1" applyFill="1" applyBorder="1" applyAlignment="1">
      <alignment/>
    </xf>
    <xf numFmtId="164" fontId="9" fillId="9" borderId="2" xfId="0" applyFont="1" applyFill="1" applyBorder="1" applyAlignment="1">
      <alignment/>
    </xf>
    <xf numFmtId="169" fontId="18" fillId="0" borderId="2" xfId="0" applyNumberFormat="1" applyFont="1" applyFill="1" applyBorder="1" applyAlignment="1" applyProtection="1">
      <alignment vertical="center"/>
      <protection locked="0"/>
    </xf>
    <xf numFmtId="164" fontId="17" fillId="0" borderId="2" xfId="0" applyFont="1" applyFill="1" applyBorder="1" applyAlignment="1">
      <alignment wrapText="1"/>
    </xf>
    <xf numFmtId="164" fontId="18" fillId="0" borderId="2" xfId="0" applyFont="1" applyFill="1" applyBorder="1" applyAlignment="1" applyProtection="1">
      <alignment horizontal="left" vertical="center"/>
      <protection/>
    </xf>
    <xf numFmtId="164" fontId="18" fillId="7" borderId="2" xfId="0" applyFont="1" applyFill="1" applyBorder="1" applyAlignment="1" applyProtection="1">
      <alignment horizontal="center" vertical="center"/>
      <protection locked="0"/>
    </xf>
    <xf numFmtId="164" fontId="18" fillId="0" borderId="2" xfId="0" applyFont="1" applyFill="1" applyBorder="1" applyAlignment="1" applyProtection="1">
      <alignment horizontal="left" vertical="center"/>
      <protection locked="0"/>
    </xf>
    <xf numFmtId="164" fontId="17" fillId="0" borderId="0" xfId="0" applyFont="1" applyFill="1" applyAlignment="1">
      <alignment/>
    </xf>
    <xf numFmtId="169" fontId="8" fillId="0" borderId="2" xfId="0" applyNumberFormat="1" applyFont="1" applyFill="1" applyBorder="1" applyAlignment="1">
      <alignment wrapText="1"/>
    </xf>
    <xf numFmtId="168" fontId="8" fillId="0" borderId="2" xfId="0" applyNumberFormat="1" applyFont="1" applyFill="1" applyBorder="1" applyAlignment="1">
      <alignment vertical="center"/>
    </xf>
    <xf numFmtId="164" fontId="18" fillId="0" borderId="2" xfId="0" applyFont="1" applyFill="1" applyBorder="1" applyAlignment="1" applyProtection="1">
      <alignment vertical="center"/>
      <protection locked="0"/>
    </xf>
    <xf numFmtId="169" fontId="8" fillId="0" borderId="2" xfId="0" applyNumberFormat="1" applyFont="1" applyFill="1" applyBorder="1" applyAlignment="1">
      <alignment vertical="center"/>
    </xf>
    <xf numFmtId="164" fontId="17" fillId="0" borderId="2" xfId="0" applyFont="1" applyFill="1" applyBorder="1" applyAlignment="1">
      <alignment/>
    </xf>
    <xf numFmtId="164" fontId="17" fillId="0" borderId="2" xfId="0" applyFont="1" applyFill="1" applyBorder="1" applyAlignment="1">
      <alignment vertical="top"/>
    </xf>
    <xf numFmtId="164" fontId="17" fillId="0" borderId="2" xfId="0" applyFont="1" applyFill="1" applyBorder="1" applyAlignment="1">
      <alignment horizontal="center"/>
    </xf>
    <xf numFmtId="169" fontId="0" fillId="0" borderId="2" xfId="0" applyNumberFormat="1" applyFont="1" applyFill="1" applyBorder="1" applyAlignment="1">
      <alignment wrapText="1"/>
    </xf>
    <xf numFmtId="164" fontId="17" fillId="0" borderId="0" xfId="0" applyFont="1" applyFill="1" applyAlignment="1">
      <alignment wrapText="1"/>
    </xf>
    <xf numFmtId="164" fontId="8" fillId="0" borderId="2" xfId="0" applyFont="1" applyFill="1" applyBorder="1" applyAlignment="1">
      <alignment horizontal="center" wrapText="1"/>
    </xf>
    <xf numFmtId="169" fontId="18" fillId="0" borderId="2" xfId="15" applyNumberFormat="1" applyFont="1" applyFill="1" applyBorder="1" applyAlignment="1" applyProtection="1">
      <alignment/>
      <protection/>
    </xf>
    <xf numFmtId="164" fontId="18" fillId="3" borderId="2" xfId="0" applyFont="1" applyFill="1" applyBorder="1" applyAlignment="1" applyProtection="1">
      <alignment horizontal="center" vertical="center"/>
      <protection locked="0"/>
    </xf>
    <xf numFmtId="164" fontId="18" fillId="0" borderId="7" xfId="0" applyFont="1" applyFill="1" applyBorder="1" applyAlignment="1" applyProtection="1">
      <alignment horizontal="left" vertical="center"/>
      <protection/>
    </xf>
    <xf numFmtId="169" fontId="9" fillId="10" borderId="2" xfId="0" applyNumberFormat="1" applyFont="1" applyFill="1" applyBorder="1" applyAlignment="1">
      <alignment/>
    </xf>
    <xf numFmtId="169" fontId="9" fillId="10" borderId="2" xfId="0" applyNumberFormat="1" applyFont="1" applyFill="1" applyBorder="1" applyAlignment="1">
      <alignment horizontal="right"/>
    </xf>
    <xf numFmtId="169" fontId="8" fillId="0" borderId="0" xfId="0" applyNumberFormat="1" applyFont="1" applyFill="1" applyAlignment="1">
      <alignment wrapText="1"/>
    </xf>
    <xf numFmtId="169" fontId="18" fillId="0" borderId="2" xfId="0" applyNumberFormat="1" applyFont="1" applyFill="1" applyBorder="1" applyAlignment="1">
      <alignment/>
    </xf>
    <xf numFmtId="164" fontId="18" fillId="0" borderId="2" xfId="0" applyFont="1" applyFill="1" applyBorder="1" applyAlignment="1">
      <alignment vertical="center"/>
    </xf>
    <xf numFmtId="164" fontId="8" fillId="0" borderId="2" xfId="0" applyFont="1" applyFill="1" applyBorder="1" applyAlignment="1">
      <alignment wrapText="1"/>
    </xf>
    <xf numFmtId="164" fontId="18" fillId="0" borderId="2" xfId="0" applyFont="1" applyFill="1" applyBorder="1" applyAlignment="1">
      <alignment/>
    </xf>
    <xf numFmtId="169" fontId="9" fillId="6" borderId="2" xfId="0" applyNumberFormat="1" applyFont="1" applyFill="1" applyBorder="1" applyAlignment="1">
      <alignment wrapText="1"/>
    </xf>
    <xf numFmtId="164" fontId="18" fillId="4" borderId="2" xfId="0" applyFont="1" applyFill="1" applyBorder="1" applyAlignment="1" applyProtection="1">
      <alignment horizontal="center" vertical="center"/>
      <protection locked="0"/>
    </xf>
    <xf numFmtId="169" fontId="8" fillId="0" borderId="2" xfId="0" applyNumberFormat="1" applyFont="1" applyFill="1" applyBorder="1" applyAlignment="1" applyProtection="1">
      <alignment vertical="center" wrapText="1"/>
      <protection locked="0"/>
    </xf>
    <xf numFmtId="164" fontId="8" fillId="0" borderId="2" xfId="0" applyFont="1" applyFill="1" applyBorder="1" applyAlignment="1">
      <alignment horizontal="center" vertical="center"/>
    </xf>
    <xf numFmtId="164" fontId="8" fillId="0" borderId="2" xfId="0" applyFont="1" applyFill="1" applyBorder="1" applyAlignment="1" applyProtection="1">
      <alignment horizontal="left" vertical="center"/>
      <protection/>
    </xf>
    <xf numFmtId="169" fontId="8" fillId="0" borderId="2" xfId="0" applyNumberFormat="1" applyFont="1" applyFill="1" applyBorder="1" applyAlignment="1" applyProtection="1">
      <alignment horizontal="left" vertical="center"/>
      <protection locked="0"/>
    </xf>
    <xf numFmtId="169" fontId="8" fillId="0" borderId="0" xfId="0" applyNumberFormat="1" applyFont="1" applyFill="1" applyAlignment="1">
      <alignment/>
    </xf>
    <xf numFmtId="169" fontId="9" fillId="6" borderId="2" xfId="15" applyNumberFormat="1" applyFont="1" applyFill="1" applyBorder="1" applyAlignment="1" applyProtection="1">
      <alignment horizontal="right" wrapText="1"/>
      <protection/>
    </xf>
    <xf numFmtId="169" fontId="17" fillId="0" borderId="2" xfId="0" applyNumberFormat="1" applyFont="1" applyFill="1" applyBorder="1" applyAlignment="1">
      <alignment wrapText="1"/>
    </xf>
    <xf numFmtId="169" fontId="8" fillId="0" borderId="2" xfId="15" applyNumberFormat="1" applyFont="1" applyFill="1" applyBorder="1" applyAlignment="1" applyProtection="1">
      <alignment horizontal="right" wrapText="1"/>
      <protection/>
    </xf>
    <xf numFmtId="169" fontId="8" fillId="6" borderId="2" xfId="0" applyNumberFormat="1" applyFont="1" applyFill="1" applyBorder="1" applyAlignment="1">
      <alignment/>
    </xf>
    <xf numFmtId="169" fontId="8" fillId="0" borderId="0" xfId="15" applyNumberFormat="1" applyFont="1" applyFill="1" applyBorder="1" applyAlignment="1" applyProtection="1">
      <alignment wrapText="1"/>
      <protection/>
    </xf>
    <xf numFmtId="164" fontId="17" fillId="0" borderId="0" xfId="0" applyNumberFormat="1" applyFont="1" applyFill="1" applyAlignment="1">
      <alignment wrapText="1"/>
    </xf>
    <xf numFmtId="169" fontId="8" fillId="6" borderId="2" xfId="0" applyNumberFormat="1" applyFont="1" applyFill="1" applyBorder="1" applyAlignment="1">
      <alignment horizontal="right"/>
    </xf>
    <xf numFmtId="169" fontId="8" fillId="0" borderId="2" xfId="15" applyNumberFormat="1" applyFont="1" applyFill="1" applyBorder="1" applyAlignment="1" applyProtection="1">
      <alignment horizontal="right"/>
      <protection/>
    </xf>
    <xf numFmtId="164" fontId="19" fillId="0" borderId="2" xfId="0" applyFont="1" applyBorder="1" applyAlignment="1">
      <alignment/>
    </xf>
    <xf numFmtId="169" fontId="19" fillId="0" borderId="2" xfId="0" applyNumberFormat="1" applyFont="1" applyBorder="1" applyAlignment="1">
      <alignment/>
    </xf>
    <xf numFmtId="173" fontId="9" fillId="0" borderId="2" xfId="0" applyNumberFormat="1" applyFont="1" applyBorder="1" applyAlignment="1">
      <alignment horizontal="left"/>
    </xf>
    <xf numFmtId="174" fontId="9" fillId="0" borderId="2" xfId="0" applyNumberFormat="1" applyFont="1" applyBorder="1" applyAlignment="1">
      <alignment horizontal="left"/>
    </xf>
    <xf numFmtId="164" fontId="9" fillId="0" borderId="2" xfId="0" applyFont="1" applyBorder="1" applyAlignment="1">
      <alignment horizontal="left"/>
    </xf>
    <xf numFmtId="164" fontId="10" fillId="0" borderId="2" xfId="0" applyFont="1" applyBorder="1" applyAlignment="1" applyProtection="1">
      <alignment horizontal="left" vertical="center"/>
      <protection/>
    </xf>
    <xf numFmtId="169" fontId="9" fillId="0" borderId="2" xfId="0" applyNumberFormat="1" applyFont="1" applyBorder="1" applyAlignment="1">
      <alignment horizontal="left"/>
    </xf>
    <xf numFmtId="169" fontId="0" fillId="0" borderId="2" xfId="0" applyNumberFormat="1" applyBorder="1" applyAlignment="1">
      <alignment horizontal="left"/>
    </xf>
    <xf numFmtId="164" fontId="0" fillId="0" borderId="2" xfId="0" applyFont="1" applyBorder="1" applyAlignment="1">
      <alignment/>
    </xf>
    <xf numFmtId="173" fontId="9" fillId="0" borderId="2" xfId="0" applyNumberFormat="1" applyFont="1" applyBorder="1" applyAlignment="1">
      <alignment horizontal="left"/>
    </xf>
    <xf numFmtId="164" fontId="0" fillId="0" borderId="2" xfId="0" applyBorder="1" applyAlignment="1">
      <alignment/>
    </xf>
    <xf numFmtId="169" fontId="0" fillId="0" borderId="0" xfId="0" applyNumberFormat="1" applyAlignment="1">
      <alignment horizontal="left"/>
    </xf>
    <xf numFmtId="173" fontId="9" fillId="0" borderId="0" xfId="0" applyNumberFormat="1" applyFont="1" applyBorder="1" applyAlignment="1">
      <alignment horizontal="left"/>
    </xf>
    <xf numFmtId="169" fontId="0" fillId="0" borderId="0" xfId="0" applyNumberFormat="1" applyBorder="1" applyAlignment="1">
      <alignment horizontal="left"/>
    </xf>
    <xf numFmtId="173" fontId="0" fillId="0" borderId="0" xfId="0" applyNumberFormat="1" applyAlignment="1">
      <alignment/>
    </xf>
    <xf numFmtId="175" fontId="0" fillId="0" borderId="0" xfId="0" applyNumberFormat="1" applyAlignment="1">
      <alignment horizontal="right"/>
    </xf>
    <xf numFmtId="175" fontId="0" fillId="0" borderId="0" xfId="0" applyNumberFormat="1" applyAlignment="1">
      <alignment/>
    </xf>
    <xf numFmtId="173" fontId="9" fillId="0" borderId="0" xfId="0" applyNumberFormat="1" applyFont="1" applyFill="1" applyBorder="1" applyAlignment="1">
      <alignment horizontal="left"/>
    </xf>
    <xf numFmtId="169" fontId="0" fillId="0" borderId="0" xfId="0" applyNumberFormat="1" applyFill="1" applyBorder="1" applyAlignment="1">
      <alignment horizontal="left"/>
    </xf>
    <xf numFmtId="169" fontId="9" fillId="0" borderId="0" xfId="0" applyNumberFormat="1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655"/>
          <c:w val="0.95525"/>
          <c:h val="0.901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Totals'!$C$3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8"/>
            <c:spPr>
              <a:ln w="38100">
                <a:solidFill>
                  <a:srgbClr val="004586"/>
                </a:solidFill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8"/>
            </c:dLbl>
            <c:delete val="1"/>
          </c:dLbls>
          <c:trendline>
            <c:spPr>
              <a:ln w="38100">
                <a:solidFill>
                  <a:srgbClr val="00CCFF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'Weekly Totals'!$B$4:$B$137</c:f>
              <c:strCache/>
            </c:strRef>
          </c:cat>
          <c:val>
            <c:numRef>
              <c:f>'Weekly Totals'!$C$4:$C$137</c:f>
              <c:numCache/>
            </c:numRef>
          </c:val>
          <c:smooth val="0"/>
        </c:ser>
        <c:marker val="1"/>
        <c:axId val="37155983"/>
        <c:axId val="65968392"/>
      </c:lineChart>
      <c:catAx>
        <c:axId val="37155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5968392"/>
        <c:crossesAt val="0"/>
        <c:auto val="0"/>
        <c:lblOffset val="100"/>
        <c:noMultiLvlLbl val="0"/>
      </c:catAx>
      <c:valAx>
        <c:axId val="65968392"/>
        <c:scaling>
          <c:orientation val="minMax"/>
          <c:min val="15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\ [$Ft-40E];[RED]\-#,##0\ [$Ft-40E]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15598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7075"/>
          <c:y val="0.19475"/>
          <c:w val="0.1912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3825"/>
          <c:w val="0.944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Totals Graph'!$G$2:$G$2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Totals Graph'!$G$3:$G$54</c:f>
              <c:numCache/>
            </c:numRef>
          </c:val>
        </c:ser>
        <c:ser>
          <c:idx val="1"/>
          <c:order val="1"/>
          <c:tx>
            <c:strRef>
              <c:f>'Weekly Totals Graph'!$J$2:$J$2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Totals Graph'!$J$3:$J$54</c:f>
              <c:numCache/>
            </c:numRef>
          </c:val>
        </c:ser>
        <c:ser>
          <c:idx val="2"/>
          <c:order val="2"/>
          <c:tx>
            <c:strRef>
              <c:f>'Weekly Totals Graph'!$M$2:$M$2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Totals Graph'!$M$3:$M$54</c:f>
              <c:numCache/>
            </c:numRef>
          </c:val>
        </c:ser>
        <c:gapWidth val="100"/>
        <c:axId val="56844617"/>
        <c:axId val="41839506"/>
      </c:barChart>
      <c:dateAx>
        <c:axId val="56844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839506"/>
        <c:crossesAt val="0"/>
        <c:auto val="0"/>
        <c:noMultiLvlLbl val="0"/>
      </c:dateAx>
      <c:valAx>
        <c:axId val="41839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Kumulált bevétel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84461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88"/>
          <c:y val="0.236"/>
          <c:w val="0.09725"/>
          <c:h val="0.1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3325"/>
          <c:w val="0.95075"/>
          <c:h val="0.8957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 Graph'!$C$2:$C$2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'Weekly Totals Graph'!$C$3:$C$54</c:f>
              <c:numCache/>
            </c:numRef>
          </c:val>
          <c:smooth val="0"/>
        </c:ser>
        <c:ser>
          <c:idx val="1"/>
          <c:order val="1"/>
          <c:tx>
            <c:strRef>
              <c:f>'Weekly Totals Graph'!$F$2:$F$2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'Weekly Totals Graph'!$F$3:$F$54</c:f>
              <c:numCache/>
            </c:numRef>
          </c:val>
          <c:smooth val="0"/>
        </c:ser>
        <c:ser>
          <c:idx val="2"/>
          <c:order val="2"/>
          <c:tx>
            <c:strRef>
              <c:f>'Weekly Totals Graph'!$I$2:$I$2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'Weekly Totals Graph'!$I$3:$I$54</c:f>
              <c:numCache/>
            </c:numRef>
          </c:val>
          <c:smooth val="0"/>
        </c:ser>
        <c:ser>
          <c:idx val="3"/>
          <c:order val="3"/>
          <c:tx>
            <c:strRef>
              <c:f>'Weekly Totals Graph'!$L$2:$L$2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'Weekly Totals Graph'!$L$3:$L$54</c:f>
              <c:numCache/>
            </c:numRef>
          </c:val>
          <c:smooth val="0"/>
        </c:ser>
        <c:marker val="1"/>
        <c:axId val="41011235"/>
        <c:axId val="33556796"/>
      </c:lineChart>
      <c:dateAx>
        <c:axId val="41011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556796"/>
        <c:crossesAt val="0"/>
        <c:auto val="0"/>
        <c:noMultiLvlLbl val="0"/>
      </c:dateAx>
      <c:valAx>
        <c:axId val="33556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Heti bevétel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01123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265"/>
          <c:y val="0.1415"/>
          <c:w val="0.15375"/>
          <c:h val="0.2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137</xdr:row>
      <xdr:rowOff>76200</xdr:rowOff>
    </xdr:from>
    <xdr:to>
      <xdr:col>15</xdr:col>
      <xdr:colOff>228600</xdr:colOff>
      <xdr:row>173</xdr:row>
      <xdr:rowOff>114300</xdr:rowOff>
    </xdr:to>
    <xdr:graphicFrame>
      <xdr:nvGraphicFramePr>
        <xdr:cNvPr id="1" name="Chart 1"/>
        <xdr:cNvGraphicFramePr/>
      </xdr:nvGraphicFramePr>
      <xdr:xfrm>
        <a:off x="0" y="27470100"/>
        <a:ext cx="13058775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152</xdr:row>
      <xdr:rowOff>9525</xdr:rowOff>
    </xdr:from>
    <xdr:to>
      <xdr:col>4</xdr:col>
      <xdr:colOff>1352550</xdr:colOff>
      <xdr:row>152</xdr:row>
      <xdr:rowOff>171450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695450" y="30260925"/>
          <a:ext cx="2438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Rogue One : A Star Wars Story</a:t>
          </a:r>
        </a:p>
      </xdr:txBody>
    </xdr:sp>
    <xdr:clientData/>
  </xdr:twoCellAnchor>
  <xdr:twoCellAnchor>
    <xdr:from>
      <xdr:col>4</xdr:col>
      <xdr:colOff>619125</xdr:colOff>
      <xdr:row>153</xdr:row>
      <xdr:rowOff>142875</xdr:rowOff>
    </xdr:from>
    <xdr:to>
      <xdr:col>4</xdr:col>
      <xdr:colOff>2600325</xdr:colOff>
      <xdr:row>154</xdr:row>
      <xdr:rowOff>123825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3400425" y="30584775"/>
          <a:ext cx="19812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The Fate of the Furious</a:t>
          </a:r>
        </a:p>
      </xdr:txBody>
    </xdr:sp>
    <xdr:clientData/>
  </xdr:twoCellAnchor>
  <xdr:twoCellAnchor>
    <xdr:from>
      <xdr:col>5</xdr:col>
      <xdr:colOff>647700</xdr:colOff>
      <xdr:row>148</xdr:row>
      <xdr:rowOff>47625</xdr:rowOff>
    </xdr:from>
    <xdr:to>
      <xdr:col>8</xdr:col>
      <xdr:colOff>409575</xdr:colOff>
      <xdr:row>149</xdr:row>
      <xdr:rowOff>28575</xdr:rowOff>
    </xdr:to>
    <xdr:sp fLocksText="0">
      <xdr:nvSpPr>
        <xdr:cNvPr id="4" name="Text 4"/>
        <xdr:cNvSpPr txBox="1">
          <a:spLocks noChangeArrowheads="1"/>
        </xdr:cNvSpPr>
      </xdr:nvSpPr>
      <xdr:spPr>
        <a:xfrm>
          <a:off x="6524625" y="29537025"/>
          <a:ext cx="18478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Star Wars : The Last Jedi</a:t>
          </a:r>
        </a:p>
      </xdr:txBody>
    </xdr:sp>
    <xdr:clientData/>
  </xdr:twoCellAnchor>
  <xdr:twoCellAnchor>
    <xdr:from>
      <xdr:col>13</xdr:col>
      <xdr:colOff>85725</xdr:colOff>
      <xdr:row>146</xdr:row>
      <xdr:rowOff>104775</xdr:rowOff>
    </xdr:from>
    <xdr:to>
      <xdr:col>14</xdr:col>
      <xdr:colOff>104775</xdr:colOff>
      <xdr:row>147</xdr:row>
      <xdr:rowOff>180975</xdr:rowOff>
    </xdr:to>
    <xdr:sp fLocksText="0">
      <xdr:nvSpPr>
        <xdr:cNvPr id="5" name="Text 4"/>
        <xdr:cNvSpPr txBox="1">
          <a:spLocks noChangeArrowheads="1"/>
        </xdr:cNvSpPr>
      </xdr:nvSpPr>
      <xdr:spPr>
        <a:xfrm>
          <a:off x="11525250" y="2921317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Aquaman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55</xdr:row>
      <xdr:rowOff>47625</xdr:rowOff>
    </xdr:from>
    <xdr:to>
      <xdr:col>15</xdr:col>
      <xdr:colOff>638175</xdr:colOff>
      <xdr:row>84</xdr:row>
      <xdr:rowOff>133350</xdr:rowOff>
    </xdr:to>
    <xdr:graphicFrame>
      <xdr:nvGraphicFramePr>
        <xdr:cNvPr id="1" name="Chart 1"/>
        <xdr:cNvGraphicFramePr/>
      </xdr:nvGraphicFramePr>
      <xdr:xfrm>
        <a:off x="38100" y="10525125"/>
        <a:ext cx="131064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57150</xdr:colOff>
      <xdr:row>85</xdr:row>
      <xdr:rowOff>0</xdr:rowOff>
    </xdr:from>
    <xdr:to>
      <xdr:col>15</xdr:col>
      <xdr:colOff>628650</xdr:colOff>
      <xdr:row>114</xdr:row>
      <xdr:rowOff>57150</xdr:rowOff>
    </xdr:to>
    <xdr:graphicFrame>
      <xdr:nvGraphicFramePr>
        <xdr:cNvPr id="2" name="Chart 2"/>
        <xdr:cNvGraphicFramePr/>
      </xdr:nvGraphicFramePr>
      <xdr:xfrm>
        <a:off x="57150" y="16192500"/>
        <a:ext cx="13077825" cy="558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6"/>
  <sheetViews>
    <sheetView tabSelected="1" workbookViewId="0" topLeftCell="A1">
      <selection activeCell="A1" sqref="A1"/>
    </sheetView>
  </sheetViews>
  <sheetFormatPr defaultColWidth="8.00390625" defaultRowHeight="15" outlineLevelRow="1"/>
  <cols>
    <col min="1" max="1" width="3.421875" style="0" customWidth="1"/>
    <col min="2" max="2" width="34.421875" style="0" customWidth="1"/>
    <col min="3" max="3" width="30.421875" style="0" customWidth="1"/>
    <col min="4" max="4" width="15.421875" style="0" customWidth="1"/>
    <col min="5" max="5" width="13.421875" style="0" customWidth="1"/>
    <col min="6" max="7" width="4.421875" style="0" customWidth="1"/>
    <col min="8" max="8" width="14.421875" style="0" customWidth="1"/>
    <col min="9" max="9" width="9.421875" style="0" customWidth="1"/>
    <col min="10" max="11" width="13.421875" style="0" customWidth="1"/>
    <col min="12" max="12" width="17.421875" style="0" customWidth="1"/>
    <col min="13" max="13" width="12.421875" style="0" customWidth="1"/>
    <col min="14" max="14" width="17.421875" style="0" customWidth="1"/>
    <col min="15" max="16384" width="8.42187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7" t="s">
        <v>11</v>
      </c>
      <c r="M3" s="7" t="s">
        <v>12</v>
      </c>
    </row>
    <row r="4" spans="1:13" ht="15.75" customHeight="1">
      <c r="A4" s="11">
        <v>1</v>
      </c>
      <c r="B4" s="12" t="s">
        <v>14</v>
      </c>
      <c r="C4" s="12" t="s">
        <v>15</v>
      </c>
      <c r="D4" s="13">
        <v>43531</v>
      </c>
      <c r="E4" s="14" t="s">
        <v>16</v>
      </c>
      <c r="F4" s="15">
        <v>87</v>
      </c>
      <c r="G4" s="16"/>
      <c r="H4" s="17">
        <v>283085041</v>
      </c>
      <c r="I4" s="17">
        <v>181175</v>
      </c>
      <c r="J4" s="17"/>
      <c r="K4" s="18">
        <f aca="true" t="shared" si="0" ref="K4:K13">IF(J4&lt;&gt;0,-(J4-H4)/J4,"")</f>
        <v>0</v>
      </c>
      <c r="L4" s="17">
        <v>283085041</v>
      </c>
      <c r="M4" s="17">
        <v>181175</v>
      </c>
    </row>
    <row r="5" spans="1:13" ht="15.75" customHeight="1">
      <c r="A5" s="11">
        <v>2</v>
      </c>
      <c r="B5" s="14" t="s">
        <v>17</v>
      </c>
      <c r="C5" s="14" t="s">
        <v>18</v>
      </c>
      <c r="D5" s="13">
        <v>43517</v>
      </c>
      <c r="E5" s="14" t="s">
        <v>19</v>
      </c>
      <c r="F5" s="15">
        <v>63</v>
      </c>
      <c r="G5" s="16">
        <f aca="true" t="shared" si="1" ref="G5:G13">ROUNDUP(DATEDIF(D5,$B$489,"d")/7,0)</f>
        <v>3</v>
      </c>
      <c r="H5" s="17">
        <v>88130945</v>
      </c>
      <c r="I5" s="17">
        <v>62324</v>
      </c>
      <c r="J5" s="17">
        <v>146656264</v>
      </c>
      <c r="K5" s="18">
        <f t="shared" si="0"/>
        <v>-0.3990645704707165</v>
      </c>
      <c r="L5" s="17">
        <v>442986259</v>
      </c>
      <c r="M5" s="17">
        <v>309081</v>
      </c>
    </row>
    <row r="6" spans="1:13" ht="15.75" customHeight="1">
      <c r="A6" s="11">
        <v>3</v>
      </c>
      <c r="B6" s="14" t="s">
        <v>20</v>
      </c>
      <c r="C6" s="14" t="s">
        <v>21</v>
      </c>
      <c r="D6" s="13">
        <v>43517</v>
      </c>
      <c r="E6" s="14" t="s">
        <v>22</v>
      </c>
      <c r="F6" s="19">
        <v>51</v>
      </c>
      <c r="G6" s="16">
        <f t="shared" si="1"/>
        <v>3</v>
      </c>
      <c r="H6" s="17">
        <v>35862319</v>
      </c>
      <c r="I6" s="17">
        <v>23464</v>
      </c>
      <c r="J6" s="17">
        <v>45459790</v>
      </c>
      <c r="K6" s="18">
        <f t="shared" si="0"/>
        <v>-0.21112000297405686</v>
      </c>
      <c r="L6" s="17">
        <v>114765408</v>
      </c>
      <c r="M6" s="17">
        <v>76502</v>
      </c>
    </row>
    <row r="7" spans="1:13" ht="15.75" customHeight="1">
      <c r="A7" s="11">
        <v>4</v>
      </c>
      <c r="B7" s="20" t="s">
        <v>23</v>
      </c>
      <c r="C7" s="20" t="s">
        <v>23</v>
      </c>
      <c r="D7" s="13">
        <v>43510</v>
      </c>
      <c r="E7" s="14" t="s">
        <v>24</v>
      </c>
      <c r="F7" s="15">
        <v>71</v>
      </c>
      <c r="G7" s="16">
        <f t="shared" si="1"/>
        <v>4</v>
      </c>
      <c r="H7" s="21">
        <v>17726985</v>
      </c>
      <c r="I7" s="21">
        <v>11521</v>
      </c>
      <c r="J7" s="21">
        <v>29825528</v>
      </c>
      <c r="K7" s="18">
        <f t="shared" si="0"/>
        <v>-0.4056438833203556</v>
      </c>
      <c r="L7" s="21">
        <v>202375451</v>
      </c>
      <c r="M7" s="21">
        <v>139393</v>
      </c>
    </row>
    <row r="8" spans="1:13" ht="15.75" customHeight="1">
      <c r="A8" s="11">
        <v>5</v>
      </c>
      <c r="B8" s="22" t="s">
        <v>25</v>
      </c>
      <c r="C8" s="22" t="s">
        <v>26</v>
      </c>
      <c r="D8" s="23">
        <v>43489</v>
      </c>
      <c r="E8" s="14" t="s">
        <v>19</v>
      </c>
      <c r="F8" s="15">
        <v>54</v>
      </c>
      <c r="G8" s="16">
        <f t="shared" si="1"/>
        <v>7</v>
      </c>
      <c r="H8" s="21">
        <v>15584890</v>
      </c>
      <c r="I8" s="21">
        <v>10570</v>
      </c>
      <c r="J8" s="21">
        <v>16359825</v>
      </c>
      <c r="K8" s="18">
        <f t="shared" si="0"/>
        <v>-0.0473681717255533</v>
      </c>
      <c r="L8" s="21">
        <v>321967870</v>
      </c>
      <c r="M8" s="21">
        <v>223159</v>
      </c>
    </row>
    <row r="9" spans="1:13" ht="15.75" customHeight="1">
      <c r="A9" s="11">
        <v>6</v>
      </c>
      <c r="B9" s="14" t="s">
        <v>27</v>
      </c>
      <c r="C9" s="14" t="s">
        <v>28</v>
      </c>
      <c r="D9" s="13">
        <v>43517</v>
      </c>
      <c r="E9" s="14" t="s">
        <v>29</v>
      </c>
      <c r="F9" s="15">
        <v>45</v>
      </c>
      <c r="G9" s="16">
        <f t="shared" si="1"/>
        <v>3</v>
      </c>
      <c r="H9" s="17">
        <v>13978260</v>
      </c>
      <c r="I9" s="17">
        <v>8929</v>
      </c>
      <c r="J9" s="17">
        <v>24846328</v>
      </c>
      <c r="K9" s="18">
        <f t="shared" si="0"/>
        <v>-0.43741143560529344</v>
      </c>
      <c r="L9" s="17">
        <v>79692908</v>
      </c>
      <c r="M9" s="17">
        <v>51750</v>
      </c>
    </row>
    <row r="10" spans="1:13" ht="15.75" customHeight="1">
      <c r="A10" s="11">
        <v>7</v>
      </c>
      <c r="B10" s="20" t="s">
        <v>30</v>
      </c>
      <c r="C10" s="20" t="s">
        <v>31</v>
      </c>
      <c r="D10" s="13">
        <v>43510</v>
      </c>
      <c r="E10" s="14" t="s">
        <v>16</v>
      </c>
      <c r="F10" s="15">
        <v>69</v>
      </c>
      <c r="G10" s="16">
        <f t="shared" si="1"/>
        <v>4</v>
      </c>
      <c r="H10" s="17">
        <v>13137550</v>
      </c>
      <c r="I10" s="24">
        <v>8172</v>
      </c>
      <c r="J10" s="17">
        <v>30312805</v>
      </c>
      <c r="K10" s="18">
        <f t="shared" si="0"/>
        <v>-0.5666006494615065</v>
      </c>
      <c r="L10" s="21">
        <v>209193455</v>
      </c>
      <c r="M10" s="21">
        <v>125871</v>
      </c>
    </row>
    <row r="11" spans="1:13" ht="15.75" customHeight="1">
      <c r="A11" s="11">
        <v>8</v>
      </c>
      <c r="B11" s="14" t="s">
        <v>32</v>
      </c>
      <c r="C11" s="14" t="s">
        <v>33</v>
      </c>
      <c r="D11" s="13">
        <v>43524</v>
      </c>
      <c r="E11" s="14" t="s">
        <v>34</v>
      </c>
      <c r="F11" s="19">
        <v>32</v>
      </c>
      <c r="G11" s="16">
        <f t="shared" si="1"/>
        <v>2</v>
      </c>
      <c r="H11" s="17">
        <v>11102370</v>
      </c>
      <c r="I11" s="17">
        <v>7153</v>
      </c>
      <c r="J11" s="17">
        <v>20653260</v>
      </c>
      <c r="K11" s="18">
        <f t="shared" si="0"/>
        <v>-0.4624398279012611</v>
      </c>
      <c r="L11" s="17">
        <v>31997470</v>
      </c>
      <c r="M11" s="17">
        <v>20984</v>
      </c>
    </row>
    <row r="12" spans="1:13" ht="15.75" customHeight="1">
      <c r="A12" s="11">
        <v>9</v>
      </c>
      <c r="B12" s="14" t="s">
        <v>35</v>
      </c>
      <c r="C12" s="14" t="s">
        <v>36</v>
      </c>
      <c r="D12" s="13">
        <v>43517</v>
      </c>
      <c r="E12" s="14" t="s">
        <v>16</v>
      </c>
      <c r="F12" s="15">
        <v>28</v>
      </c>
      <c r="G12" s="16">
        <f t="shared" si="1"/>
        <v>3</v>
      </c>
      <c r="H12" s="17">
        <v>7069550</v>
      </c>
      <c r="I12" s="17">
        <v>4397</v>
      </c>
      <c r="J12" s="17">
        <v>11697711</v>
      </c>
      <c r="K12" s="18">
        <f t="shared" si="0"/>
        <v>-0.39564672096959824</v>
      </c>
      <c r="L12" s="17">
        <v>39447136</v>
      </c>
      <c r="M12" s="17">
        <v>25026</v>
      </c>
    </row>
    <row r="13" spans="1:13" ht="15.75" customHeight="1">
      <c r="A13" s="11">
        <v>10</v>
      </c>
      <c r="B13" s="22" t="s">
        <v>37</v>
      </c>
      <c r="C13" s="22" t="s">
        <v>38</v>
      </c>
      <c r="D13" s="23">
        <v>43503</v>
      </c>
      <c r="E13" s="14" t="s">
        <v>24</v>
      </c>
      <c r="F13" s="15">
        <v>62</v>
      </c>
      <c r="G13" s="16">
        <f t="shared" si="1"/>
        <v>5</v>
      </c>
      <c r="H13" s="21">
        <v>7026345</v>
      </c>
      <c r="I13" s="21">
        <v>4898</v>
      </c>
      <c r="J13" s="21">
        <v>12343314</v>
      </c>
      <c r="K13" s="18">
        <f t="shared" si="0"/>
        <v>-0.430757007396879</v>
      </c>
      <c r="L13" s="21">
        <v>144587185</v>
      </c>
      <c r="M13" s="21">
        <v>100139</v>
      </c>
    </row>
    <row r="14" spans="1:13" ht="8.25" customHeight="1">
      <c r="A14" s="11"/>
      <c r="B14" s="25"/>
      <c r="C14" s="20"/>
      <c r="D14" s="26"/>
      <c r="E14" s="27"/>
      <c r="F14" s="28"/>
      <c r="G14" s="29"/>
      <c r="H14" s="30"/>
      <c r="I14" s="30"/>
      <c r="J14" s="30"/>
      <c r="K14" s="18"/>
      <c r="L14" s="30"/>
      <c r="M14" s="30"/>
    </row>
    <row r="15" spans="1:13" ht="15.75">
      <c r="A15" s="31"/>
      <c r="B15" s="32" t="s">
        <v>39</v>
      </c>
      <c r="C15" s="33"/>
      <c r="D15" s="34"/>
      <c r="E15" s="34"/>
      <c r="F15" s="35"/>
      <c r="G15" s="34"/>
      <c r="H15" s="36">
        <f>SUM(H4:H14)</f>
        <v>492704255</v>
      </c>
      <c r="I15" s="36">
        <f>SUM(I4:I14)</f>
        <v>322603</v>
      </c>
      <c r="J15" s="36">
        <v>348272852</v>
      </c>
      <c r="K15" s="37">
        <f>IF(J15&lt;&gt;0,-(J15-H15)/J15,"")</f>
        <v>0.4147076126392993</v>
      </c>
      <c r="L15" s="36">
        <f>SUM(L4:L14)</f>
        <v>1870098183</v>
      </c>
      <c r="M15" s="36">
        <f>SUM(M4:M14)</f>
        <v>1253080</v>
      </c>
    </row>
    <row r="16" ht="8.25" customHeight="1">
      <c r="A16" s="11"/>
    </row>
    <row r="17" spans="1:13" ht="17.25" customHeight="1">
      <c r="A17" s="11">
        <v>11</v>
      </c>
      <c r="B17" s="22" t="s">
        <v>40</v>
      </c>
      <c r="C17" s="22" t="s">
        <v>41</v>
      </c>
      <c r="D17" s="23">
        <v>43405</v>
      </c>
      <c r="E17" s="14" t="s">
        <v>16</v>
      </c>
      <c r="F17" s="15">
        <v>65</v>
      </c>
      <c r="G17" s="16">
        <f>ROUNDUP(DATEDIF(D17,$B$489,"d")/7,0)</f>
        <v>19</v>
      </c>
      <c r="H17" s="17">
        <v>4694385</v>
      </c>
      <c r="I17" s="24">
        <v>3122</v>
      </c>
      <c r="J17" s="17">
        <v>8685500</v>
      </c>
      <c r="K17" s="18">
        <f aca="true" t="shared" si="2" ref="K17:K101">IF(J17&lt;&gt;0,-(J17-H17)/J17,"")</f>
        <v>-0.4595147084220828</v>
      </c>
      <c r="L17" s="17">
        <v>918857270</v>
      </c>
      <c r="M17" s="17">
        <v>635850</v>
      </c>
    </row>
    <row r="18" spans="1:13" ht="15.75">
      <c r="A18" s="11">
        <v>12</v>
      </c>
      <c r="B18" s="12" t="s">
        <v>42</v>
      </c>
      <c r="C18" s="12" t="s">
        <v>42</v>
      </c>
      <c r="D18" s="13">
        <v>43531</v>
      </c>
      <c r="E18" s="14" t="s">
        <v>43</v>
      </c>
      <c r="F18" s="19">
        <v>39</v>
      </c>
      <c r="G18" s="16"/>
      <c r="H18" s="38">
        <v>4658085</v>
      </c>
      <c r="I18" s="38">
        <v>3045</v>
      </c>
      <c r="J18" s="17"/>
      <c r="K18" s="18">
        <f t="shared" si="2"/>
        <v>0</v>
      </c>
      <c r="L18" s="38">
        <v>4658085</v>
      </c>
      <c r="M18" s="38">
        <v>3045</v>
      </c>
    </row>
    <row r="19" spans="1:13" ht="15.75">
      <c r="A19" s="11">
        <v>13</v>
      </c>
      <c r="B19" s="20" t="s">
        <v>44</v>
      </c>
      <c r="C19" s="20" t="s">
        <v>45</v>
      </c>
      <c r="D19" s="13">
        <v>43510</v>
      </c>
      <c r="E19" s="14" t="s">
        <v>19</v>
      </c>
      <c r="F19" s="15">
        <v>40</v>
      </c>
      <c r="G19" s="16">
        <f aca="true" t="shared" si="3" ref="G19:G20">ROUNDUP(DATEDIF(D19,$B$489,"d")/7,0)</f>
        <v>4</v>
      </c>
      <c r="H19" s="21">
        <v>4650046</v>
      </c>
      <c r="I19" s="21">
        <v>3075</v>
      </c>
      <c r="J19" s="21">
        <v>10118027</v>
      </c>
      <c r="K19" s="18">
        <f t="shared" si="2"/>
        <v>-0.5404196885420448</v>
      </c>
      <c r="L19" s="21">
        <v>81029262</v>
      </c>
      <c r="M19" s="21">
        <v>57163</v>
      </c>
    </row>
    <row r="20" spans="1:13" ht="15.75">
      <c r="A20" s="11">
        <v>14</v>
      </c>
      <c r="B20" s="22" t="s">
        <v>46</v>
      </c>
      <c r="C20" s="22" t="s">
        <v>47</v>
      </c>
      <c r="D20" s="23">
        <v>43475</v>
      </c>
      <c r="E20" s="39" t="s">
        <v>24</v>
      </c>
      <c r="F20" s="15">
        <v>49</v>
      </c>
      <c r="G20" s="16">
        <f t="shared" si="3"/>
        <v>9</v>
      </c>
      <c r="H20" s="17">
        <v>3844415</v>
      </c>
      <c r="I20" s="17">
        <v>2938</v>
      </c>
      <c r="J20" s="17">
        <v>4962785</v>
      </c>
      <c r="K20" s="18">
        <f t="shared" si="2"/>
        <v>-0.22535128964885645</v>
      </c>
      <c r="L20" s="17">
        <v>228387797</v>
      </c>
      <c r="M20" s="17">
        <v>168685</v>
      </c>
    </row>
    <row r="21" spans="1:13" ht="15.75">
      <c r="A21" s="11">
        <v>15</v>
      </c>
      <c r="B21" s="12" t="s">
        <v>48</v>
      </c>
      <c r="C21" s="12" t="s">
        <v>49</v>
      </c>
      <c r="D21" s="13">
        <v>43531</v>
      </c>
      <c r="E21" s="14" t="s">
        <v>22</v>
      </c>
      <c r="F21" s="19">
        <v>21</v>
      </c>
      <c r="G21" s="16"/>
      <c r="H21" s="17">
        <v>3369100</v>
      </c>
      <c r="I21" s="17">
        <v>2206</v>
      </c>
      <c r="J21" s="17"/>
      <c r="K21" s="18">
        <f t="shared" si="2"/>
        <v>0</v>
      </c>
      <c r="L21" s="17">
        <v>3369100</v>
      </c>
      <c r="M21" s="17">
        <v>2206</v>
      </c>
    </row>
    <row r="22" spans="1:13" ht="15.75">
      <c r="A22" s="11">
        <v>16</v>
      </c>
      <c r="B22" s="12" t="s">
        <v>50</v>
      </c>
      <c r="C22" s="12" t="s">
        <v>51</v>
      </c>
      <c r="D22" s="13">
        <v>43531</v>
      </c>
      <c r="E22" s="14" t="s">
        <v>52</v>
      </c>
      <c r="F22" s="19">
        <v>10</v>
      </c>
      <c r="G22" s="16"/>
      <c r="H22" s="17">
        <v>3245570</v>
      </c>
      <c r="I22" s="17">
        <v>2135</v>
      </c>
      <c r="J22" s="17"/>
      <c r="K22" s="18">
        <f t="shared" si="2"/>
        <v>0</v>
      </c>
      <c r="L22" s="17">
        <v>3245570</v>
      </c>
      <c r="M22" s="17">
        <v>2135</v>
      </c>
    </row>
    <row r="23" spans="1:13" ht="15.75">
      <c r="A23" s="11">
        <v>17</v>
      </c>
      <c r="B23" s="22" t="s">
        <v>53</v>
      </c>
      <c r="C23" s="22" t="s">
        <v>54</v>
      </c>
      <c r="D23" s="23">
        <v>43503</v>
      </c>
      <c r="E23" s="14" t="s">
        <v>16</v>
      </c>
      <c r="F23" s="15">
        <v>56</v>
      </c>
      <c r="G23" s="16">
        <f aca="true" t="shared" si="4" ref="G23:G25">ROUNDUP(DATEDIF(D23,$B$489,"d")/7,0)</f>
        <v>5</v>
      </c>
      <c r="H23" s="17">
        <v>2172866</v>
      </c>
      <c r="I23" s="24">
        <v>1437</v>
      </c>
      <c r="J23" s="17">
        <v>4016740</v>
      </c>
      <c r="K23" s="18">
        <f t="shared" si="2"/>
        <v>-0.4590473866867161</v>
      </c>
      <c r="L23" s="17">
        <v>70975981</v>
      </c>
      <c r="M23" s="17">
        <v>48589</v>
      </c>
    </row>
    <row r="24" spans="1:13" ht="15.75">
      <c r="A24" s="11">
        <v>18</v>
      </c>
      <c r="B24" s="22" t="s">
        <v>55</v>
      </c>
      <c r="C24" s="22" t="s">
        <v>56</v>
      </c>
      <c r="D24" s="23">
        <v>43503</v>
      </c>
      <c r="E24" s="14" t="s">
        <v>16</v>
      </c>
      <c r="F24" s="15">
        <v>33</v>
      </c>
      <c r="G24" s="16">
        <f t="shared" si="4"/>
        <v>5</v>
      </c>
      <c r="H24" s="17">
        <v>2064795</v>
      </c>
      <c r="I24" s="24">
        <v>1523</v>
      </c>
      <c r="J24" s="17">
        <v>4013005</v>
      </c>
      <c r="K24" s="18">
        <f t="shared" si="2"/>
        <v>-0.4854741023248164</v>
      </c>
      <c r="L24" s="17">
        <v>38900368</v>
      </c>
      <c r="M24" s="17">
        <v>26369</v>
      </c>
    </row>
    <row r="25" spans="1:13" ht="15.75">
      <c r="A25" s="11">
        <v>19</v>
      </c>
      <c r="B25" s="22" t="s">
        <v>57</v>
      </c>
      <c r="C25" s="22" t="s">
        <v>58</v>
      </c>
      <c r="D25" s="13">
        <v>43377</v>
      </c>
      <c r="E25" s="39" t="s">
        <v>24</v>
      </c>
      <c r="F25" s="15">
        <v>44</v>
      </c>
      <c r="G25" s="16">
        <f t="shared" si="4"/>
        <v>23</v>
      </c>
      <c r="H25" s="17">
        <v>1464640</v>
      </c>
      <c r="I25" s="17">
        <v>1158</v>
      </c>
      <c r="J25" s="17">
        <v>1277350</v>
      </c>
      <c r="K25" s="18">
        <f t="shared" si="2"/>
        <v>0.146623869730301</v>
      </c>
      <c r="L25" s="21">
        <v>208886927</v>
      </c>
      <c r="M25" s="21">
        <v>148410</v>
      </c>
    </row>
    <row r="26" spans="1:13" ht="15.75">
      <c r="A26" s="11">
        <v>20</v>
      </c>
      <c r="B26" s="12" t="s">
        <v>59</v>
      </c>
      <c r="C26" s="12" t="s">
        <v>59</v>
      </c>
      <c r="D26" s="13">
        <v>43531</v>
      </c>
      <c r="E26" s="14" t="s">
        <v>60</v>
      </c>
      <c r="F26" s="40"/>
      <c r="G26" s="16"/>
      <c r="H26" s="17">
        <v>1326744</v>
      </c>
      <c r="I26" s="17">
        <v>1866</v>
      </c>
      <c r="J26" s="17"/>
      <c r="K26" s="18">
        <f t="shared" si="2"/>
        <v>0</v>
      </c>
      <c r="L26" s="17">
        <v>1326744</v>
      </c>
      <c r="M26" s="17">
        <v>1866</v>
      </c>
    </row>
    <row r="27" spans="1:13" ht="15.75">
      <c r="A27" s="11">
        <v>21</v>
      </c>
      <c r="B27" s="14" t="s">
        <v>61</v>
      </c>
      <c r="C27" s="14" t="s">
        <v>62</v>
      </c>
      <c r="D27" s="13">
        <v>43482</v>
      </c>
      <c r="E27" s="14" t="s">
        <v>16</v>
      </c>
      <c r="F27" s="15">
        <v>73</v>
      </c>
      <c r="G27" s="16">
        <f aca="true" t="shared" si="5" ref="G27:G101">ROUNDUP(DATEDIF(D27,$B$489,"d")/7,0)</f>
        <v>8</v>
      </c>
      <c r="H27" s="17">
        <v>1297695</v>
      </c>
      <c r="I27" s="17">
        <v>761</v>
      </c>
      <c r="J27" s="17">
        <v>2650396</v>
      </c>
      <c r="K27" s="18">
        <f t="shared" si="2"/>
        <v>-0.5103769398987925</v>
      </c>
      <c r="L27" s="17">
        <v>284898230</v>
      </c>
      <c r="M27" s="17">
        <v>185208</v>
      </c>
    </row>
    <row r="28" spans="1:13" ht="15.75">
      <c r="A28" s="11">
        <v>22</v>
      </c>
      <c r="B28" s="22" t="s">
        <v>63</v>
      </c>
      <c r="C28" s="22" t="s">
        <v>64</v>
      </c>
      <c r="D28" s="23">
        <v>43503</v>
      </c>
      <c r="E28" s="14" t="s">
        <v>60</v>
      </c>
      <c r="F28" s="40"/>
      <c r="G28" s="16">
        <f t="shared" si="5"/>
        <v>5</v>
      </c>
      <c r="H28" s="21">
        <v>984590</v>
      </c>
      <c r="I28" s="21">
        <v>755</v>
      </c>
      <c r="J28" s="21">
        <v>904270</v>
      </c>
      <c r="K28" s="18">
        <f t="shared" si="2"/>
        <v>0.08882302852024285</v>
      </c>
      <c r="L28" s="21">
        <v>6631722</v>
      </c>
      <c r="M28" s="21">
        <v>5290</v>
      </c>
    </row>
    <row r="29" spans="1:13" ht="15.75">
      <c r="A29" s="11">
        <v>23</v>
      </c>
      <c r="B29" s="22" t="s">
        <v>65</v>
      </c>
      <c r="C29" s="22" t="s">
        <v>66</v>
      </c>
      <c r="D29" s="23">
        <v>43475</v>
      </c>
      <c r="E29" s="39" t="s">
        <v>16</v>
      </c>
      <c r="F29" s="15">
        <v>67</v>
      </c>
      <c r="G29" s="16">
        <f t="shared" si="5"/>
        <v>9</v>
      </c>
      <c r="H29" s="17">
        <v>728040</v>
      </c>
      <c r="I29" s="24">
        <v>555</v>
      </c>
      <c r="J29" s="17">
        <v>1471890</v>
      </c>
      <c r="K29" s="18">
        <f t="shared" si="2"/>
        <v>-0.5053706459042455</v>
      </c>
      <c r="L29" s="17">
        <v>175718747</v>
      </c>
      <c r="M29" s="17">
        <v>121906</v>
      </c>
    </row>
    <row r="30" spans="1:13" ht="15.75">
      <c r="A30" s="11">
        <v>24</v>
      </c>
      <c r="B30" s="20" t="s">
        <v>67</v>
      </c>
      <c r="C30" s="20" t="s">
        <v>68</v>
      </c>
      <c r="D30" s="13">
        <v>43510</v>
      </c>
      <c r="E30" s="14" t="s">
        <v>60</v>
      </c>
      <c r="F30" s="40"/>
      <c r="G30" s="16">
        <f t="shared" si="5"/>
        <v>4</v>
      </c>
      <c r="H30" s="21">
        <v>685220</v>
      </c>
      <c r="I30" s="21">
        <v>508</v>
      </c>
      <c r="J30" s="21">
        <v>1035900</v>
      </c>
      <c r="K30" s="18">
        <f t="shared" si="2"/>
        <v>-0.3385268848344435</v>
      </c>
      <c r="L30" s="21">
        <v>7947516</v>
      </c>
      <c r="M30" s="21">
        <v>6380</v>
      </c>
    </row>
    <row r="31" spans="1:13" ht="15.75">
      <c r="A31" s="11">
        <v>25</v>
      </c>
      <c r="B31" s="22" t="s">
        <v>69</v>
      </c>
      <c r="C31" s="22" t="s">
        <v>69</v>
      </c>
      <c r="D31" s="13">
        <v>43447</v>
      </c>
      <c r="E31" s="14" t="s">
        <v>24</v>
      </c>
      <c r="F31" s="15">
        <v>59</v>
      </c>
      <c r="G31" s="16">
        <f t="shared" si="5"/>
        <v>13</v>
      </c>
      <c r="H31" s="17">
        <v>548420</v>
      </c>
      <c r="I31" s="17">
        <v>339</v>
      </c>
      <c r="J31" s="17">
        <v>2003550</v>
      </c>
      <c r="K31" s="18">
        <f t="shared" si="2"/>
        <v>-0.7262758603478825</v>
      </c>
      <c r="L31" s="17">
        <v>660302736</v>
      </c>
      <c r="M31" s="17">
        <v>406141</v>
      </c>
    </row>
    <row r="32" spans="1:13" ht="15.75">
      <c r="A32" s="11">
        <v>26</v>
      </c>
      <c r="B32" s="22" t="s">
        <v>70</v>
      </c>
      <c r="C32" s="22" t="s">
        <v>71</v>
      </c>
      <c r="D32" s="13">
        <v>43496</v>
      </c>
      <c r="E32" s="39" t="s">
        <v>60</v>
      </c>
      <c r="F32" s="40"/>
      <c r="G32" s="16">
        <f t="shared" si="5"/>
        <v>6</v>
      </c>
      <c r="H32" s="21">
        <v>513960</v>
      </c>
      <c r="I32" s="21">
        <v>407</v>
      </c>
      <c r="J32" s="21">
        <v>615910</v>
      </c>
      <c r="K32" s="18">
        <f t="shared" si="2"/>
        <v>-0.16552743095582148</v>
      </c>
      <c r="L32" s="21">
        <v>15999395</v>
      </c>
      <c r="M32" s="21">
        <v>11398</v>
      </c>
    </row>
    <row r="33" spans="1:13" ht="15.75">
      <c r="A33" s="11">
        <v>27</v>
      </c>
      <c r="B33" s="14" t="s">
        <v>72</v>
      </c>
      <c r="C33" s="14" t="s">
        <v>72</v>
      </c>
      <c r="D33" s="13">
        <v>43419</v>
      </c>
      <c r="E33" s="14" t="s">
        <v>60</v>
      </c>
      <c r="F33" s="40"/>
      <c r="G33" s="16">
        <f t="shared" si="5"/>
        <v>17</v>
      </c>
      <c r="H33" s="21">
        <v>373390</v>
      </c>
      <c r="I33" s="21">
        <v>280</v>
      </c>
      <c r="J33" s="21">
        <v>451820</v>
      </c>
      <c r="K33" s="18">
        <f t="shared" si="2"/>
        <v>-0.17358682661236777</v>
      </c>
      <c r="L33" s="21">
        <v>59957951</v>
      </c>
      <c r="M33" s="21">
        <v>44122</v>
      </c>
    </row>
    <row r="34" spans="1:13" ht="15.75">
      <c r="A34" s="11">
        <v>28</v>
      </c>
      <c r="B34" s="22" t="s">
        <v>73</v>
      </c>
      <c r="C34" s="22" t="s">
        <v>74</v>
      </c>
      <c r="D34" s="13">
        <v>43468</v>
      </c>
      <c r="E34" s="14" t="s">
        <v>60</v>
      </c>
      <c r="F34" s="40"/>
      <c r="G34" s="16">
        <f t="shared" si="5"/>
        <v>10</v>
      </c>
      <c r="H34" s="21">
        <v>312480</v>
      </c>
      <c r="I34" s="21">
        <v>266</v>
      </c>
      <c r="J34" s="21">
        <v>227200</v>
      </c>
      <c r="K34" s="18">
        <f t="shared" si="2"/>
        <v>0.37535211267605634</v>
      </c>
      <c r="L34" s="21">
        <v>44364871</v>
      </c>
      <c r="M34" s="21">
        <v>30549</v>
      </c>
    </row>
    <row r="35" spans="1:13" ht="15.75">
      <c r="A35" s="11">
        <v>29</v>
      </c>
      <c r="B35" s="22" t="s">
        <v>75</v>
      </c>
      <c r="C35" s="22" t="s">
        <v>76</v>
      </c>
      <c r="D35" s="23">
        <v>43496</v>
      </c>
      <c r="E35" s="14" t="s">
        <v>19</v>
      </c>
      <c r="F35" s="15">
        <v>39</v>
      </c>
      <c r="G35" s="16">
        <f t="shared" si="5"/>
        <v>6</v>
      </c>
      <c r="H35" s="21">
        <v>264330</v>
      </c>
      <c r="I35" s="21">
        <v>24640</v>
      </c>
      <c r="J35" s="21">
        <v>527795</v>
      </c>
      <c r="K35" s="18">
        <f t="shared" si="2"/>
        <v>-0.49918055305563713</v>
      </c>
      <c r="L35" s="21">
        <v>35441435</v>
      </c>
      <c r="M35" s="21">
        <v>24640</v>
      </c>
    </row>
    <row r="36" spans="1:13" ht="15.75">
      <c r="A36" s="11">
        <v>30</v>
      </c>
      <c r="B36" s="14" t="s">
        <v>77</v>
      </c>
      <c r="C36" s="14" t="s">
        <v>78</v>
      </c>
      <c r="D36" s="13">
        <v>43468</v>
      </c>
      <c r="E36" s="14" t="s">
        <v>34</v>
      </c>
      <c r="F36" s="19">
        <v>2</v>
      </c>
      <c r="G36" s="16">
        <f t="shared" si="5"/>
        <v>10</v>
      </c>
      <c r="H36" s="17">
        <v>85010</v>
      </c>
      <c r="I36" s="17">
        <v>97</v>
      </c>
      <c r="J36" s="17">
        <v>213280</v>
      </c>
      <c r="K36" s="18">
        <f t="shared" si="2"/>
        <v>-0.6014159789947486</v>
      </c>
      <c r="L36" s="17">
        <v>40605893</v>
      </c>
      <c r="M36" s="17">
        <v>30100</v>
      </c>
    </row>
    <row r="37" spans="1:13" ht="15.75">
      <c r="A37" s="11">
        <v>31</v>
      </c>
      <c r="B37" s="22" t="s">
        <v>79</v>
      </c>
      <c r="C37" s="22" t="s">
        <v>80</v>
      </c>
      <c r="D37" s="13">
        <v>43447</v>
      </c>
      <c r="E37" s="14" t="s">
        <v>24</v>
      </c>
      <c r="F37" s="15">
        <v>46</v>
      </c>
      <c r="G37" s="16">
        <f t="shared" si="5"/>
        <v>13</v>
      </c>
      <c r="H37" s="17">
        <v>81030</v>
      </c>
      <c r="I37" s="17">
        <v>96</v>
      </c>
      <c r="J37" s="17">
        <v>689710</v>
      </c>
      <c r="K37" s="18">
        <f t="shared" si="2"/>
        <v>-0.8825158399907207</v>
      </c>
      <c r="L37" s="21">
        <v>78329524</v>
      </c>
      <c r="M37" s="21">
        <v>55404</v>
      </c>
    </row>
    <row r="38" spans="1:13" ht="15.75">
      <c r="A38" s="11">
        <v>32</v>
      </c>
      <c r="B38" s="14" t="s">
        <v>81</v>
      </c>
      <c r="C38" s="14" t="s">
        <v>82</v>
      </c>
      <c r="D38" s="13">
        <v>43524</v>
      </c>
      <c r="E38" s="14" t="s">
        <v>22</v>
      </c>
      <c r="F38" s="19">
        <v>3</v>
      </c>
      <c r="G38" s="16">
        <f t="shared" si="5"/>
        <v>2</v>
      </c>
      <c r="H38" s="17">
        <v>74795</v>
      </c>
      <c r="I38" s="17">
        <v>49</v>
      </c>
      <c r="J38" s="17">
        <v>241935</v>
      </c>
      <c r="K38" s="18">
        <f t="shared" si="2"/>
        <v>-0.6908467150267634</v>
      </c>
      <c r="L38" s="17">
        <v>375575</v>
      </c>
      <c r="M38" s="24">
        <v>226</v>
      </c>
    </row>
    <row r="39" spans="1:13" ht="15.75">
      <c r="A39" s="11">
        <v>33</v>
      </c>
      <c r="B39" s="22" t="s">
        <v>83</v>
      </c>
      <c r="C39" s="22" t="s">
        <v>84</v>
      </c>
      <c r="D39" s="13">
        <v>43503</v>
      </c>
      <c r="E39" s="39" t="s">
        <v>34</v>
      </c>
      <c r="F39" s="19">
        <v>1</v>
      </c>
      <c r="G39" s="16">
        <f t="shared" si="5"/>
        <v>5</v>
      </c>
      <c r="H39" s="21">
        <v>4000</v>
      </c>
      <c r="I39" s="21">
        <v>5</v>
      </c>
      <c r="J39" s="21">
        <v>8100</v>
      </c>
      <c r="K39" s="18">
        <f t="shared" si="2"/>
        <v>-0.5061728395061729</v>
      </c>
      <c r="L39" s="21">
        <v>12119476</v>
      </c>
      <c r="M39" s="21">
        <v>8478</v>
      </c>
    </row>
    <row r="40" spans="1:13" ht="15.75">
      <c r="A40" s="11"/>
      <c r="B40" s="14" t="s">
        <v>85</v>
      </c>
      <c r="C40" s="14" t="s">
        <v>86</v>
      </c>
      <c r="D40" s="13">
        <v>43524</v>
      </c>
      <c r="E40" s="14" t="s">
        <v>87</v>
      </c>
      <c r="F40" s="40"/>
      <c r="G40" s="16">
        <f t="shared" si="5"/>
        <v>2</v>
      </c>
      <c r="H40" s="17"/>
      <c r="I40" s="17"/>
      <c r="J40" s="17">
        <v>2076875</v>
      </c>
      <c r="K40" s="18">
        <f t="shared" si="2"/>
        <v>-1</v>
      </c>
      <c r="L40" s="17"/>
      <c r="M40" s="17"/>
    </row>
    <row r="41" spans="1:13" ht="15.75">
      <c r="A41" s="11"/>
      <c r="B41" s="14" t="s">
        <v>88</v>
      </c>
      <c r="C41" s="14" t="s">
        <v>89</v>
      </c>
      <c r="D41" s="13">
        <v>43524</v>
      </c>
      <c r="E41" s="14" t="s">
        <v>90</v>
      </c>
      <c r="F41" s="40"/>
      <c r="G41" s="16">
        <f t="shared" si="5"/>
        <v>2</v>
      </c>
      <c r="H41" s="17"/>
      <c r="I41" s="17"/>
      <c r="J41" s="17"/>
      <c r="K41" s="18">
        <f t="shared" si="2"/>
        <v>0</v>
      </c>
      <c r="L41" s="17"/>
      <c r="M41" s="17"/>
    </row>
    <row r="42" spans="1:13" ht="15.75">
      <c r="A42" s="11"/>
      <c r="B42" s="20" t="s">
        <v>91</v>
      </c>
      <c r="C42" s="20" t="s">
        <v>92</v>
      </c>
      <c r="D42" s="13">
        <v>43510</v>
      </c>
      <c r="E42" s="14" t="s">
        <v>90</v>
      </c>
      <c r="F42" s="40"/>
      <c r="G42" s="16">
        <f t="shared" si="5"/>
        <v>4</v>
      </c>
      <c r="H42" s="21"/>
      <c r="I42" s="21"/>
      <c r="J42" s="21"/>
      <c r="K42" s="18">
        <f t="shared" si="2"/>
        <v>0</v>
      </c>
      <c r="L42" s="21"/>
      <c r="M42" s="21"/>
    </row>
    <row r="43" spans="1:13" ht="15.75">
      <c r="A43" s="11"/>
      <c r="B43" s="20" t="s">
        <v>93</v>
      </c>
      <c r="C43" s="20" t="s">
        <v>94</v>
      </c>
      <c r="D43" s="13">
        <v>43510</v>
      </c>
      <c r="E43" s="14" t="s">
        <v>52</v>
      </c>
      <c r="F43" s="15">
        <v>10</v>
      </c>
      <c r="G43" s="16">
        <f t="shared" si="5"/>
        <v>4</v>
      </c>
      <c r="H43" s="21"/>
      <c r="I43" s="21"/>
      <c r="J43" s="21"/>
      <c r="K43" s="18">
        <f t="shared" si="2"/>
        <v>0</v>
      </c>
      <c r="L43" s="21"/>
      <c r="M43" s="21"/>
    </row>
    <row r="44" spans="1:13" ht="15.75">
      <c r="A44" s="11"/>
      <c r="B44" s="12" t="s">
        <v>95</v>
      </c>
      <c r="C44" s="12" t="s">
        <v>96</v>
      </c>
      <c r="D44" s="13">
        <v>43531</v>
      </c>
      <c r="E44" s="14" t="s">
        <v>97</v>
      </c>
      <c r="F44" s="40"/>
      <c r="G44" s="16">
        <f t="shared" si="5"/>
        <v>1</v>
      </c>
      <c r="H44" s="17"/>
      <c r="I44" s="17"/>
      <c r="J44" s="17"/>
      <c r="K44" s="18">
        <f t="shared" si="2"/>
        <v>0</v>
      </c>
      <c r="L44" s="17"/>
      <c r="M44" s="17"/>
    </row>
    <row r="45" spans="1:13" ht="15.75" hidden="1">
      <c r="A45" s="11"/>
      <c r="B45" s="22" t="s">
        <v>98</v>
      </c>
      <c r="C45" s="22" t="s">
        <v>99</v>
      </c>
      <c r="D45" s="23">
        <v>43503</v>
      </c>
      <c r="E45" s="14" t="s">
        <v>22</v>
      </c>
      <c r="F45" s="19">
        <v>5</v>
      </c>
      <c r="G45" s="16">
        <f t="shared" si="5"/>
        <v>5</v>
      </c>
      <c r="H45" s="21"/>
      <c r="I45" s="21"/>
      <c r="J45" s="21"/>
      <c r="K45" s="18">
        <f t="shared" si="2"/>
        <v>0</v>
      </c>
      <c r="L45" s="21"/>
      <c r="M45" s="21"/>
    </row>
    <row r="46" spans="1:13" ht="15.75" hidden="1">
      <c r="A46" s="11"/>
      <c r="B46" s="22" t="s">
        <v>100</v>
      </c>
      <c r="C46" s="22" t="s">
        <v>101</v>
      </c>
      <c r="D46" s="13">
        <v>43496</v>
      </c>
      <c r="E46" s="39" t="s">
        <v>34</v>
      </c>
      <c r="F46" s="19">
        <v>3</v>
      </c>
      <c r="G46" s="16">
        <f t="shared" si="5"/>
        <v>6</v>
      </c>
      <c r="H46" s="21"/>
      <c r="I46" s="21"/>
      <c r="J46" s="21">
        <v>834425</v>
      </c>
      <c r="K46" s="18">
        <f t="shared" si="2"/>
        <v>-1</v>
      </c>
      <c r="L46" s="21"/>
      <c r="M46" s="21"/>
    </row>
    <row r="47" spans="1:13" ht="15.75" hidden="1">
      <c r="A47" s="11"/>
      <c r="B47" s="14" t="s">
        <v>102</v>
      </c>
      <c r="C47" s="14" t="s">
        <v>103</v>
      </c>
      <c r="D47" s="13">
        <v>43489</v>
      </c>
      <c r="E47" s="14" t="s">
        <v>34</v>
      </c>
      <c r="F47" s="41">
        <v>1</v>
      </c>
      <c r="G47" s="16">
        <f t="shared" si="5"/>
        <v>7</v>
      </c>
      <c r="H47" s="17"/>
      <c r="I47" s="17"/>
      <c r="J47" s="17">
        <v>58200</v>
      </c>
      <c r="K47" s="18">
        <f t="shared" si="2"/>
        <v>-1</v>
      </c>
      <c r="L47" s="17"/>
      <c r="M47" s="17"/>
    </row>
    <row r="48" spans="1:13" ht="15.75" hidden="1">
      <c r="A48" s="11"/>
      <c r="B48" s="22" t="s">
        <v>104</v>
      </c>
      <c r="C48" s="22" t="s">
        <v>105</v>
      </c>
      <c r="D48" s="23">
        <v>43489</v>
      </c>
      <c r="E48" s="14" t="s">
        <v>22</v>
      </c>
      <c r="F48" s="19">
        <v>12</v>
      </c>
      <c r="G48" s="16">
        <f t="shared" si="5"/>
        <v>7</v>
      </c>
      <c r="H48" s="21"/>
      <c r="I48" s="21"/>
      <c r="J48" s="21"/>
      <c r="K48" s="18">
        <f t="shared" si="2"/>
        <v>0</v>
      </c>
      <c r="L48" s="21"/>
      <c r="M48" s="21"/>
    </row>
    <row r="49" spans="1:13" ht="15.75" hidden="1">
      <c r="A49" s="11"/>
      <c r="B49" s="14" t="s">
        <v>106</v>
      </c>
      <c r="C49" s="14" t="s">
        <v>107</v>
      </c>
      <c r="D49" s="13">
        <v>43482</v>
      </c>
      <c r="E49" s="14" t="s">
        <v>34</v>
      </c>
      <c r="F49" s="41">
        <v>1</v>
      </c>
      <c r="G49" s="16">
        <f t="shared" si="5"/>
        <v>8</v>
      </c>
      <c r="H49" s="17"/>
      <c r="I49" s="17"/>
      <c r="J49" s="17">
        <v>0</v>
      </c>
      <c r="K49" s="18">
        <f t="shared" si="2"/>
        <v>0</v>
      </c>
      <c r="L49" s="17"/>
      <c r="M49" s="17"/>
    </row>
    <row r="50" spans="1:13" ht="15.75" hidden="1">
      <c r="A50" s="11"/>
      <c r="B50" s="22" t="s">
        <v>108</v>
      </c>
      <c r="C50" s="22" t="s">
        <v>109</v>
      </c>
      <c r="D50" s="23">
        <v>43475</v>
      </c>
      <c r="E50" s="39" t="s">
        <v>90</v>
      </c>
      <c r="F50" s="40"/>
      <c r="G50" s="16">
        <f t="shared" si="5"/>
        <v>9</v>
      </c>
      <c r="H50" s="17"/>
      <c r="I50" s="24"/>
      <c r="J50" s="17"/>
      <c r="K50" s="18">
        <f t="shared" si="2"/>
        <v>0</v>
      </c>
      <c r="L50" s="17"/>
      <c r="M50" s="17"/>
    </row>
    <row r="51" spans="1:13" ht="15.75" hidden="1">
      <c r="A51" s="11"/>
      <c r="B51" s="22" t="s">
        <v>110</v>
      </c>
      <c r="C51" s="22" t="s">
        <v>111</v>
      </c>
      <c r="D51" s="13">
        <v>43468</v>
      </c>
      <c r="E51" s="14" t="s">
        <v>24</v>
      </c>
      <c r="F51" s="15">
        <v>41</v>
      </c>
      <c r="G51" s="16">
        <f t="shared" si="5"/>
        <v>10</v>
      </c>
      <c r="H51" s="21"/>
      <c r="I51" s="21"/>
      <c r="J51" s="21">
        <v>575070</v>
      </c>
      <c r="K51" s="18">
        <f t="shared" si="2"/>
        <v>-1</v>
      </c>
      <c r="L51" s="21"/>
      <c r="M51" s="21"/>
    </row>
    <row r="52" spans="1:13" ht="15.75" hidden="1">
      <c r="A52" s="11"/>
      <c r="B52" s="22" t="s">
        <v>112</v>
      </c>
      <c r="C52" s="22" t="s">
        <v>112</v>
      </c>
      <c r="D52" s="13">
        <v>43468</v>
      </c>
      <c r="E52" s="14" t="s">
        <v>16</v>
      </c>
      <c r="F52" s="15">
        <v>36</v>
      </c>
      <c r="G52" s="16">
        <f t="shared" si="5"/>
        <v>10</v>
      </c>
      <c r="H52" s="17"/>
      <c r="I52" s="17"/>
      <c r="J52" s="17">
        <v>9000</v>
      </c>
      <c r="K52" s="18">
        <f t="shared" si="2"/>
        <v>-1</v>
      </c>
      <c r="L52" s="17"/>
      <c r="M52" s="17"/>
    </row>
    <row r="53" spans="1:13" ht="15.75" hidden="1">
      <c r="A53" s="11"/>
      <c r="B53" s="14" t="s">
        <v>113</v>
      </c>
      <c r="C53" s="14" t="s">
        <v>113</v>
      </c>
      <c r="D53" s="13">
        <v>43461</v>
      </c>
      <c r="E53" s="14" t="s">
        <v>114</v>
      </c>
      <c r="F53" s="40"/>
      <c r="G53" s="16">
        <f t="shared" si="5"/>
        <v>11</v>
      </c>
      <c r="H53" s="17"/>
      <c r="I53" s="17"/>
      <c r="J53" s="17">
        <v>920110</v>
      </c>
      <c r="K53" s="18">
        <f t="shared" si="2"/>
        <v>-1</v>
      </c>
      <c r="L53" s="17"/>
      <c r="M53" s="21"/>
    </row>
    <row r="54" spans="1:13" ht="15.75" hidden="1">
      <c r="A54" s="11"/>
      <c r="B54" s="14" t="s">
        <v>115</v>
      </c>
      <c r="C54" s="14" t="s">
        <v>116</v>
      </c>
      <c r="D54" s="13">
        <v>43454</v>
      </c>
      <c r="E54" s="14" t="s">
        <v>16</v>
      </c>
      <c r="F54" s="15">
        <v>64</v>
      </c>
      <c r="G54" s="16">
        <f t="shared" si="5"/>
        <v>12</v>
      </c>
      <c r="H54" s="17"/>
      <c r="I54" s="17"/>
      <c r="J54" s="17">
        <v>5150</v>
      </c>
      <c r="K54" s="18">
        <f t="shared" si="2"/>
        <v>-1</v>
      </c>
      <c r="L54" s="17"/>
      <c r="M54" s="17"/>
    </row>
    <row r="55" spans="1:13" ht="15.75" hidden="1">
      <c r="A55" s="11"/>
      <c r="B55" s="14" t="s">
        <v>117</v>
      </c>
      <c r="C55" s="14" t="s">
        <v>117</v>
      </c>
      <c r="D55" s="13">
        <v>43440</v>
      </c>
      <c r="E55" s="14" t="s">
        <v>24</v>
      </c>
      <c r="F55" s="15">
        <v>63</v>
      </c>
      <c r="G55" s="16">
        <f t="shared" si="5"/>
        <v>14</v>
      </c>
      <c r="H55" s="21"/>
      <c r="I55" s="21"/>
      <c r="J55" s="21">
        <v>1742475</v>
      </c>
      <c r="K55" s="18">
        <f t="shared" si="2"/>
        <v>-1</v>
      </c>
      <c r="L55" s="17"/>
      <c r="M55" s="17"/>
    </row>
    <row r="56" spans="1:13" ht="15.75" hidden="1">
      <c r="A56" s="11"/>
      <c r="B56" s="22" t="s">
        <v>118</v>
      </c>
      <c r="C56" s="22" t="s">
        <v>119</v>
      </c>
      <c r="D56" s="23">
        <v>43475</v>
      </c>
      <c r="E56" s="39" t="s">
        <v>24</v>
      </c>
      <c r="F56" s="15">
        <v>37</v>
      </c>
      <c r="G56" s="16">
        <f t="shared" si="5"/>
        <v>9</v>
      </c>
      <c r="H56" s="17"/>
      <c r="I56" s="17"/>
      <c r="J56" s="17"/>
      <c r="K56" s="18">
        <f t="shared" si="2"/>
        <v>0</v>
      </c>
      <c r="L56" s="17"/>
      <c r="M56" s="17"/>
    </row>
    <row r="57" spans="1:13" ht="15.75" hidden="1">
      <c r="A57" s="11"/>
      <c r="B57" s="25" t="s">
        <v>120</v>
      </c>
      <c r="C57" s="20" t="s">
        <v>121</v>
      </c>
      <c r="D57" s="13">
        <v>43419</v>
      </c>
      <c r="E57" s="27" t="s">
        <v>24</v>
      </c>
      <c r="F57" s="15">
        <v>35</v>
      </c>
      <c r="G57" s="16">
        <f t="shared" si="5"/>
        <v>17</v>
      </c>
      <c r="H57" s="17"/>
      <c r="I57" s="17"/>
      <c r="J57" s="17"/>
      <c r="K57" s="18">
        <f t="shared" si="2"/>
        <v>0</v>
      </c>
      <c r="L57" s="42"/>
      <c r="M57" s="42"/>
    </row>
    <row r="58" spans="1:13" ht="15.75" hidden="1">
      <c r="A58" s="11"/>
      <c r="B58" s="14" t="s">
        <v>122</v>
      </c>
      <c r="C58" s="14" t="s">
        <v>123</v>
      </c>
      <c r="D58" s="13">
        <v>43482</v>
      </c>
      <c r="E58" s="14" t="s">
        <v>60</v>
      </c>
      <c r="F58" s="40"/>
      <c r="G58" s="16">
        <f t="shared" si="5"/>
        <v>8</v>
      </c>
      <c r="H58" s="17"/>
      <c r="I58" s="17"/>
      <c r="J58" s="17"/>
      <c r="K58" s="18">
        <f t="shared" si="2"/>
        <v>0</v>
      </c>
      <c r="L58" s="17"/>
      <c r="M58" s="17"/>
    </row>
    <row r="59" spans="1:13" ht="15.75" hidden="1">
      <c r="A59" s="11"/>
      <c r="B59" s="22" t="s">
        <v>124</v>
      </c>
      <c r="C59" s="22" t="s">
        <v>125</v>
      </c>
      <c r="D59" s="13">
        <v>43447</v>
      </c>
      <c r="E59" s="14" t="s">
        <v>29</v>
      </c>
      <c r="F59" s="15">
        <v>48</v>
      </c>
      <c r="G59" s="16">
        <f t="shared" si="5"/>
        <v>13</v>
      </c>
      <c r="H59" s="17"/>
      <c r="I59" s="17"/>
      <c r="J59" s="17"/>
      <c r="K59" s="18">
        <f t="shared" si="2"/>
        <v>0</v>
      </c>
      <c r="L59" s="17"/>
      <c r="M59" s="17"/>
    </row>
    <row r="60" spans="1:13" ht="15.75" hidden="1">
      <c r="A60" s="11"/>
      <c r="B60" s="14" t="s">
        <v>126</v>
      </c>
      <c r="C60" s="14" t="s">
        <v>127</v>
      </c>
      <c r="D60" s="13">
        <v>43440</v>
      </c>
      <c r="E60" s="14" t="s">
        <v>19</v>
      </c>
      <c r="F60" s="15">
        <v>66</v>
      </c>
      <c r="G60" s="16">
        <f t="shared" si="5"/>
        <v>14</v>
      </c>
      <c r="H60" s="21"/>
      <c r="I60" s="21"/>
      <c r="J60" s="21"/>
      <c r="K60" s="18">
        <f t="shared" si="2"/>
        <v>0</v>
      </c>
      <c r="L60" s="42"/>
      <c r="M60" s="42"/>
    </row>
    <row r="61" spans="1:13" ht="15.75" hidden="1">
      <c r="A61" s="11"/>
      <c r="B61" s="22" t="s">
        <v>128</v>
      </c>
      <c r="C61" s="22" t="s">
        <v>129</v>
      </c>
      <c r="D61" s="23">
        <v>43503</v>
      </c>
      <c r="E61" s="14" t="s">
        <v>90</v>
      </c>
      <c r="F61" s="40"/>
      <c r="G61" s="16">
        <f t="shared" si="5"/>
        <v>5</v>
      </c>
      <c r="H61" s="21"/>
      <c r="I61" s="21"/>
      <c r="J61" s="21"/>
      <c r="K61" s="18">
        <f t="shared" si="2"/>
        <v>0</v>
      </c>
      <c r="L61" s="21"/>
      <c r="M61" s="21"/>
    </row>
    <row r="62" spans="1:13" ht="15.75" hidden="1">
      <c r="A62" s="11"/>
      <c r="B62" s="22" t="s">
        <v>130</v>
      </c>
      <c r="C62" s="22" t="s">
        <v>131</v>
      </c>
      <c r="D62" s="13">
        <v>43496</v>
      </c>
      <c r="E62" s="39" t="s">
        <v>90</v>
      </c>
      <c r="F62" s="40"/>
      <c r="G62" s="16">
        <f t="shared" si="5"/>
        <v>6</v>
      </c>
      <c r="H62" s="21"/>
      <c r="I62" s="21"/>
      <c r="J62" s="21"/>
      <c r="K62" s="18">
        <f t="shared" si="2"/>
        <v>0</v>
      </c>
      <c r="L62" s="21"/>
      <c r="M62" s="21"/>
    </row>
    <row r="63" spans="1:13" ht="15.75" hidden="1">
      <c r="A63" s="11"/>
      <c r="B63" s="22" t="s">
        <v>132</v>
      </c>
      <c r="C63" s="22" t="s">
        <v>133</v>
      </c>
      <c r="D63" s="13">
        <v>43496</v>
      </c>
      <c r="E63" s="39" t="s">
        <v>114</v>
      </c>
      <c r="F63" s="40"/>
      <c r="G63" s="16">
        <f t="shared" si="5"/>
        <v>6</v>
      </c>
      <c r="H63" s="21"/>
      <c r="I63" s="21"/>
      <c r="J63" s="21"/>
      <c r="K63" s="18">
        <f t="shared" si="2"/>
        <v>0</v>
      </c>
      <c r="L63" s="21"/>
      <c r="M63" s="21"/>
    </row>
    <row r="64" spans="1:13" ht="15.75" hidden="1">
      <c r="A64" s="11"/>
      <c r="B64" s="22" t="s">
        <v>134</v>
      </c>
      <c r="C64" s="22" t="s">
        <v>135</v>
      </c>
      <c r="D64" s="23">
        <v>43489</v>
      </c>
      <c r="E64" s="14" t="s">
        <v>22</v>
      </c>
      <c r="F64" s="19">
        <v>7</v>
      </c>
      <c r="G64" s="16">
        <f t="shared" si="5"/>
        <v>7</v>
      </c>
      <c r="H64" s="21"/>
      <c r="I64" s="21"/>
      <c r="J64" s="21"/>
      <c r="K64" s="18">
        <f t="shared" si="2"/>
        <v>0</v>
      </c>
      <c r="L64" s="21"/>
      <c r="M64" s="21"/>
    </row>
    <row r="65" spans="1:13" ht="15.75" hidden="1">
      <c r="A65" s="11"/>
      <c r="B65" s="22" t="s">
        <v>136</v>
      </c>
      <c r="C65" s="22" t="s">
        <v>137</v>
      </c>
      <c r="D65" s="23">
        <v>43489</v>
      </c>
      <c r="E65" s="14" t="s">
        <v>19</v>
      </c>
      <c r="F65" s="19">
        <v>1</v>
      </c>
      <c r="G65" s="16">
        <f t="shared" si="5"/>
        <v>7</v>
      </c>
      <c r="H65" s="21"/>
      <c r="I65" s="21"/>
      <c r="J65" s="21"/>
      <c r="K65" s="18">
        <f t="shared" si="2"/>
        <v>0</v>
      </c>
      <c r="L65" s="21"/>
      <c r="M65" s="21"/>
    </row>
    <row r="66" spans="1:13" ht="15.75" hidden="1">
      <c r="A66" s="11"/>
      <c r="B66" s="22" t="s">
        <v>138</v>
      </c>
      <c r="C66" s="22" t="s">
        <v>139</v>
      </c>
      <c r="D66" s="23">
        <v>43489</v>
      </c>
      <c r="E66" s="14" t="s">
        <v>90</v>
      </c>
      <c r="F66" s="40"/>
      <c r="G66" s="16">
        <f t="shared" si="5"/>
        <v>7</v>
      </c>
      <c r="H66" s="21"/>
      <c r="I66" s="21"/>
      <c r="J66" s="21"/>
      <c r="K66" s="18">
        <f t="shared" si="2"/>
        <v>0</v>
      </c>
      <c r="L66" s="21"/>
      <c r="M66" s="21"/>
    </row>
    <row r="67" spans="1:13" ht="15.75" hidden="1">
      <c r="A67" s="11"/>
      <c r="B67" s="22" t="s">
        <v>140</v>
      </c>
      <c r="C67" s="22" t="s">
        <v>141</v>
      </c>
      <c r="D67" s="13">
        <v>43461</v>
      </c>
      <c r="E67" s="14" t="s">
        <v>19</v>
      </c>
      <c r="F67" s="15">
        <v>55</v>
      </c>
      <c r="G67" s="16">
        <f t="shared" si="5"/>
        <v>11</v>
      </c>
      <c r="H67" s="21"/>
      <c r="I67" s="21"/>
      <c r="J67" s="21"/>
      <c r="K67" s="18">
        <f t="shared" si="2"/>
        <v>0</v>
      </c>
      <c r="L67" s="17"/>
      <c r="M67" s="17"/>
    </row>
    <row r="68" spans="1:13" ht="15.75" hidden="1">
      <c r="A68" s="11"/>
      <c r="B68" s="22" t="s">
        <v>142</v>
      </c>
      <c r="C68" s="22" t="s">
        <v>143</v>
      </c>
      <c r="D68" s="13">
        <v>43454</v>
      </c>
      <c r="E68" s="14" t="s">
        <v>60</v>
      </c>
      <c r="F68" s="40"/>
      <c r="G68" s="16">
        <f t="shared" si="5"/>
        <v>12</v>
      </c>
      <c r="H68" s="21"/>
      <c r="I68" s="21"/>
      <c r="J68" s="21"/>
      <c r="K68" s="18">
        <f t="shared" si="2"/>
        <v>0</v>
      </c>
      <c r="L68" s="17"/>
      <c r="M68" s="17"/>
    </row>
    <row r="69" spans="1:13" ht="15.75" hidden="1">
      <c r="A69" s="11"/>
      <c r="B69" s="22" t="s">
        <v>144</v>
      </c>
      <c r="C69" s="22" t="s">
        <v>145</v>
      </c>
      <c r="D69" s="13">
        <v>43454</v>
      </c>
      <c r="E69" s="14" t="s">
        <v>19</v>
      </c>
      <c r="F69" s="15">
        <v>53</v>
      </c>
      <c r="G69" s="16">
        <f t="shared" si="5"/>
        <v>12</v>
      </c>
      <c r="H69" s="17"/>
      <c r="I69" s="17"/>
      <c r="J69" s="17"/>
      <c r="K69" s="18">
        <f t="shared" si="2"/>
        <v>0</v>
      </c>
      <c r="L69" s="17"/>
      <c r="M69" s="24"/>
    </row>
    <row r="70" spans="1:13" ht="15.75" hidden="1">
      <c r="A70" s="11"/>
      <c r="B70" s="14" t="s">
        <v>146</v>
      </c>
      <c r="C70" s="14" t="s">
        <v>147</v>
      </c>
      <c r="D70" s="13">
        <v>43454</v>
      </c>
      <c r="E70" s="14" t="s">
        <v>34</v>
      </c>
      <c r="F70" s="19">
        <v>1</v>
      </c>
      <c r="G70" s="16">
        <f t="shared" si="5"/>
        <v>12</v>
      </c>
      <c r="H70" s="21"/>
      <c r="I70" s="21"/>
      <c r="J70" s="21"/>
      <c r="K70" s="18">
        <f t="shared" si="2"/>
        <v>0</v>
      </c>
      <c r="L70" s="21"/>
      <c r="M70" s="21"/>
    </row>
    <row r="71" spans="1:13" ht="15.75" hidden="1">
      <c r="A71" s="11"/>
      <c r="B71" s="22" t="s">
        <v>148</v>
      </c>
      <c r="C71" s="22" t="s">
        <v>149</v>
      </c>
      <c r="D71" s="13">
        <v>43321</v>
      </c>
      <c r="E71" s="14" t="s">
        <v>34</v>
      </c>
      <c r="F71" s="19">
        <v>1</v>
      </c>
      <c r="G71" s="16">
        <f t="shared" si="5"/>
        <v>31</v>
      </c>
      <c r="H71" s="21"/>
      <c r="I71" s="21"/>
      <c r="J71" s="21"/>
      <c r="K71" s="18">
        <f t="shared" si="2"/>
        <v>0</v>
      </c>
      <c r="L71" s="21"/>
      <c r="M71" s="21"/>
    </row>
    <row r="72" spans="1:13" ht="15.75" hidden="1">
      <c r="A72" s="11"/>
      <c r="B72" s="22" t="s">
        <v>150</v>
      </c>
      <c r="C72" s="22" t="s">
        <v>150</v>
      </c>
      <c r="D72" s="13">
        <v>43223</v>
      </c>
      <c r="E72" s="39" t="s">
        <v>34</v>
      </c>
      <c r="F72" s="19">
        <v>1</v>
      </c>
      <c r="G72" s="16">
        <f t="shared" si="5"/>
        <v>45</v>
      </c>
      <c r="H72" s="21"/>
      <c r="I72" s="21"/>
      <c r="J72" s="21"/>
      <c r="K72" s="18">
        <f t="shared" si="2"/>
        <v>0</v>
      </c>
      <c r="L72" s="21"/>
      <c r="M72" s="21"/>
    </row>
    <row r="73" spans="1:13" ht="15.75" hidden="1">
      <c r="A73" s="11"/>
      <c r="B73" s="14" t="s">
        <v>151</v>
      </c>
      <c r="C73" s="14" t="s">
        <v>152</v>
      </c>
      <c r="D73" s="13">
        <v>43209</v>
      </c>
      <c r="E73" s="14" t="s">
        <v>34</v>
      </c>
      <c r="F73" s="19">
        <v>1</v>
      </c>
      <c r="G73" s="16">
        <f t="shared" si="5"/>
        <v>47</v>
      </c>
      <c r="H73" s="21"/>
      <c r="I73" s="21"/>
      <c r="J73" s="21"/>
      <c r="K73" s="18">
        <f t="shared" si="2"/>
        <v>0</v>
      </c>
      <c r="L73" s="21"/>
      <c r="M73" s="21"/>
    </row>
    <row r="74" spans="1:13" ht="15.75" hidden="1">
      <c r="A74" s="11"/>
      <c r="B74" s="22" t="s">
        <v>153</v>
      </c>
      <c r="C74" s="22" t="s">
        <v>154</v>
      </c>
      <c r="D74" s="13">
        <v>43468</v>
      </c>
      <c r="E74" s="14" t="s">
        <v>22</v>
      </c>
      <c r="F74" s="19">
        <v>3</v>
      </c>
      <c r="G74" s="16">
        <f t="shared" si="5"/>
        <v>10</v>
      </c>
      <c r="H74" s="21"/>
      <c r="I74" s="21"/>
      <c r="J74" s="21"/>
      <c r="K74" s="18">
        <f t="shared" si="2"/>
        <v>0</v>
      </c>
      <c r="L74" s="21"/>
      <c r="M74" s="21"/>
    </row>
    <row r="75" spans="1:13" ht="15.75" hidden="1">
      <c r="A75" s="11"/>
      <c r="B75" s="22" t="s">
        <v>155</v>
      </c>
      <c r="C75" s="22" t="s">
        <v>156</v>
      </c>
      <c r="D75" s="13">
        <v>43419</v>
      </c>
      <c r="E75" s="14" t="s">
        <v>34</v>
      </c>
      <c r="F75" s="19">
        <v>1</v>
      </c>
      <c r="G75" s="16">
        <f t="shared" si="5"/>
        <v>17</v>
      </c>
      <c r="H75" s="21"/>
      <c r="I75" s="21"/>
      <c r="J75" s="21"/>
      <c r="K75" s="18">
        <f t="shared" si="2"/>
        <v>0</v>
      </c>
      <c r="L75" s="21"/>
      <c r="M75" s="21"/>
    </row>
    <row r="76" spans="1:13" ht="15.75" hidden="1">
      <c r="A76" s="11"/>
      <c r="B76" s="22" t="s">
        <v>157</v>
      </c>
      <c r="C76" s="22" t="s">
        <v>158</v>
      </c>
      <c r="D76" s="13">
        <v>43426</v>
      </c>
      <c r="E76" s="39" t="s">
        <v>16</v>
      </c>
      <c r="F76" s="15">
        <v>82</v>
      </c>
      <c r="G76" s="16">
        <f t="shared" si="5"/>
        <v>16</v>
      </c>
      <c r="H76" s="21"/>
      <c r="I76" s="21"/>
      <c r="J76" s="21"/>
      <c r="K76" s="18">
        <f t="shared" si="2"/>
        <v>0</v>
      </c>
      <c r="L76" s="42"/>
      <c r="M76" s="21"/>
    </row>
    <row r="77" spans="1:13" ht="15.75" hidden="1">
      <c r="A77" s="11"/>
      <c r="B77" s="14" t="s">
        <v>146</v>
      </c>
      <c r="C77" s="14" t="s">
        <v>147</v>
      </c>
      <c r="D77" s="13">
        <v>43454</v>
      </c>
      <c r="E77" s="14" t="s">
        <v>34</v>
      </c>
      <c r="F77" s="19">
        <v>2</v>
      </c>
      <c r="G77" s="16">
        <f t="shared" si="5"/>
        <v>12</v>
      </c>
      <c r="H77" s="17"/>
      <c r="I77" s="17"/>
      <c r="J77" s="17"/>
      <c r="K77" s="18">
        <f t="shared" si="2"/>
        <v>0</v>
      </c>
      <c r="L77" s="17"/>
      <c r="M77" s="17"/>
    </row>
    <row r="78" spans="1:13" ht="15.75" hidden="1">
      <c r="A78" s="11"/>
      <c r="B78" s="14" t="s">
        <v>159</v>
      </c>
      <c r="C78" s="14" t="s">
        <v>160</v>
      </c>
      <c r="D78" s="13">
        <v>43482</v>
      </c>
      <c r="E78" s="14" t="s">
        <v>114</v>
      </c>
      <c r="F78" s="40"/>
      <c r="G78" s="16">
        <f t="shared" si="5"/>
        <v>8</v>
      </c>
      <c r="H78" s="17"/>
      <c r="I78" s="17"/>
      <c r="J78" s="17"/>
      <c r="K78" s="18">
        <f t="shared" si="2"/>
        <v>0</v>
      </c>
      <c r="L78" s="17"/>
      <c r="M78" s="17"/>
    </row>
    <row r="79" spans="1:13" ht="15.75" hidden="1">
      <c r="A79" s="11"/>
      <c r="B79" s="22" t="s">
        <v>161</v>
      </c>
      <c r="C79" s="22" t="s">
        <v>162</v>
      </c>
      <c r="D79" s="23">
        <v>43475</v>
      </c>
      <c r="E79" s="39" t="s">
        <v>90</v>
      </c>
      <c r="F79" s="40"/>
      <c r="G79" s="16">
        <f t="shared" si="5"/>
        <v>9</v>
      </c>
      <c r="H79" s="17"/>
      <c r="I79" s="17"/>
      <c r="J79" s="17"/>
      <c r="K79" s="18">
        <f t="shared" si="2"/>
        <v>0</v>
      </c>
      <c r="L79" s="17"/>
      <c r="M79" s="17"/>
    </row>
    <row r="80" spans="1:13" ht="15.75" hidden="1">
      <c r="A80" s="11"/>
      <c r="B80" s="14" t="s">
        <v>163</v>
      </c>
      <c r="C80" s="14" t="s">
        <v>164</v>
      </c>
      <c r="D80" s="13">
        <v>43461</v>
      </c>
      <c r="E80" s="14" t="s">
        <v>24</v>
      </c>
      <c r="F80" s="15">
        <v>43</v>
      </c>
      <c r="G80" s="16">
        <f t="shared" si="5"/>
        <v>11</v>
      </c>
      <c r="H80" s="17"/>
      <c r="I80" s="17"/>
      <c r="J80" s="17"/>
      <c r="K80" s="18">
        <f t="shared" si="2"/>
        <v>0</v>
      </c>
      <c r="L80" s="17"/>
      <c r="M80" s="21"/>
    </row>
    <row r="81" spans="1:13" ht="15.75" hidden="1">
      <c r="A81" s="11"/>
      <c r="B81" s="14" t="s">
        <v>165</v>
      </c>
      <c r="C81" s="14" t="s">
        <v>166</v>
      </c>
      <c r="D81" s="13">
        <v>43461</v>
      </c>
      <c r="E81" s="14" t="s">
        <v>60</v>
      </c>
      <c r="F81" s="40"/>
      <c r="G81" s="16">
        <f t="shared" si="5"/>
        <v>11</v>
      </c>
      <c r="H81" s="17"/>
      <c r="I81" s="17"/>
      <c r="J81" s="17"/>
      <c r="K81" s="18">
        <f t="shared" si="2"/>
        <v>0</v>
      </c>
      <c r="L81" s="17"/>
      <c r="M81" s="21"/>
    </row>
    <row r="82" spans="1:13" ht="15.75" hidden="1">
      <c r="A82" s="11"/>
      <c r="B82" s="14" t="s">
        <v>167</v>
      </c>
      <c r="C82" s="14" t="s">
        <v>168</v>
      </c>
      <c r="D82" s="13">
        <v>43461</v>
      </c>
      <c r="E82" s="14" t="s">
        <v>22</v>
      </c>
      <c r="F82" s="19">
        <v>11</v>
      </c>
      <c r="G82" s="16">
        <f t="shared" si="5"/>
        <v>11</v>
      </c>
      <c r="H82" s="17"/>
      <c r="I82" s="17"/>
      <c r="J82" s="17"/>
      <c r="K82" s="18">
        <f t="shared" si="2"/>
        <v>0</v>
      </c>
      <c r="L82" s="17"/>
      <c r="M82" s="17"/>
    </row>
    <row r="83" spans="1:13" ht="15.75" hidden="1">
      <c r="A83" s="11"/>
      <c r="B83" s="14" t="s">
        <v>169</v>
      </c>
      <c r="C83" s="14" t="s">
        <v>170</v>
      </c>
      <c r="D83" s="13">
        <v>43454</v>
      </c>
      <c r="E83" s="14" t="s">
        <v>90</v>
      </c>
      <c r="F83" s="40"/>
      <c r="G83" s="16">
        <f t="shared" si="5"/>
        <v>12</v>
      </c>
      <c r="H83" s="17"/>
      <c r="I83" s="17"/>
      <c r="J83" s="17"/>
      <c r="K83" s="18">
        <f t="shared" si="2"/>
        <v>0</v>
      </c>
      <c r="L83" s="17"/>
      <c r="M83" s="17"/>
    </row>
    <row r="84" spans="1:13" ht="15.75" hidden="1">
      <c r="A84" s="11"/>
      <c r="B84" s="14" t="s">
        <v>171</v>
      </c>
      <c r="C84" s="14" t="s">
        <v>171</v>
      </c>
      <c r="D84" s="13">
        <v>43454</v>
      </c>
      <c r="E84" s="14" t="s">
        <v>90</v>
      </c>
      <c r="F84" s="40"/>
      <c r="G84" s="16">
        <f t="shared" si="5"/>
        <v>12</v>
      </c>
      <c r="H84" s="17"/>
      <c r="I84" s="17"/>
      <c r="J84" s="17"/>
      <c r="K84" s="18">
        <f t="shared" si="2"/>
        <v>0</v>
      </c>
      <c r="L84" s="17"/>
      <c r="M84" s="17"/>
    </row>
    <row r="85" spans="1:13" ht="15.75" hidden="1">
      <c r="A85" s="11"/>
      <c r="B85" s="22" t="s">
        <v>172</v>
      </c>
      <c r="C85" s="22" t="s">
        <v>173</v>
      </c>
      <c r="D85" s="13">
        <v>43447</v>
      </c>
      <c r="E85" s="14" t="s">
        <v>22</v>
      </c>
      <c r="F85" s="19">
        <v>1</v>
      </c>
      <c r="G85" s="16">
        <f t="shared" si="5"/>
        <v>13</v>
      </c>
      <c r="H85" s="17"/>
      <c r="I85" s="24"/>
      <c r="J85" s="17"/>
      <c r="K85" s="18">
        <f t="shared" si="2"/>
        <v>0</v>
      </c>
      <c r="L85" s="17"/>
      <c r="M85" s="17"/>
    </row>
    <row r="86" spans="1:13" ht="15.75" hidden="1">
      <c r="A86" s="11"/>
      <c r="B86" s="22" t="s">
        <v>174</v>
      </c>
      <c r="C86" s="22" t="s">
        <v>175</v>
      </c>
      <c r="D86" s="23">
        <v>43405</v>
      </c>
      <c r="E86" s="14" t="s">
        <v>34</v>
      </c>
      <c r="F86" s="19">
        <v>1</v>
      </c>
      <c r="G86" s="16">
        <f t="shared" si="5"/>
        <v>19</v>
      </c>
      <c r="H86" s="21"/>
      <c r="I86" s="21"/>
      <c r="J86" s="21"/>
      <c r="K86" s="18">
        <f t="shared" si="2"/>
        <v>0</v>
      </c>
      <c r="L86" s="21"/>
      <c r="M86" s="21"/>
    </row>
    <row r="87" spans="1:13" ht="15.75" hidden="1">
      <c r="A87" s="11"/>
      <c r="B87" s="22" t="s">
        <v>176</v>
      </c>
      <c r="C87" s="22" t="s">
        <v>177</v>
      </c>
      <c r="D87" s="13">
        <v>43384</v>
      </c>
      <c r="E87" s="14" t="s">
        <v>34</v>
      </c>
      <c r="F87" s="19">
        <v>1</v>
      </c>
      <c r="G87" s="16">
        <f t="shared" si="5"/>
        <v>22</v>
      </c>
      <c r="H87" s="21"/>
      <c r="I87" s="21"/>
      <c r="J87" s="21"/>
      <c r="K87" s="18">
        <f t="shared" si="2"/>
        <v>0</v>
      </c>
      <c r="L87" s="21"/>
      <c r="M87" s="21"/>
    </row>
    <row r="88" spans="1:13" ht="15.75" hidden="1">
      <c r="A88" s="11"/>
      <c r="B88" s="14" t="s">
        <v>178</v>
      </c>
      <c r="C88" s="14" t="s">
        <v>178</v>
      </c>
      <c r="D88" s="13">
        <v>43440</v>
      </c>
      <c r="E88" s="14" t="s">
        <v>29</v>
      </c>
      <c r="F88" s="15">
        <v>50</v>
      </c>
      <c r="G88" s="16">
        <f t="shared" si="5"/>
        <v>14</v>
      </c>
      <c r="H88" s="21"/>
      <c r="I88" s="21"/>
      <c r="J88" s="21"/>
      <c r="K88" s="18">
        <f t="shared" si="2"/>
        <v>0</v>
      </c>
      <c r="L88" s="21"/>
      <c r="M88" s="21"/>
    </row>
    <row r="89" spans="1:13" ht="15.75" hidden="1">
      <c r="A89" s="11"/>
      <c r="B89" s="14" t="s">
        <v>179</v>
      </c>
      <c r="C89" s="14" t="s">
        <v>180</v>
      </c>
      <c r="D89" s="13">
        <v>43440</v>
      </c>
      <c r="E89" s="14" t="s">
        <v>22</v>
      </c>
      <c r="F89" s="19">
        <v>14</v>
      </c>
      <c r="G89" s="16">
        <f t="shared" si="5"/>
        <v>14</v>
      </c>
      <c r="H89" s="17"/>
      <c r="I89" s="17"/>
      <c r="J89" s="17"/>
      <c r="K89" s="18">
        <f t="shared" si="2"/>
        <v>0</v>
      </c>
      <c r="L89" s="17"/>
      <c r="M89" s="17"/>
    </row>
    <row r="90" spans="1:13" ht="15.75" hidden="1">
      <c r="A90" s="11"/>
      <c r="B90" s="14" t="s">
        <v>181</v>
      </c>
      <c r="C90" s="14" t="s">
        <v>182</v>
      </c>
      <c r="D90" s="13">
        <v>43433</v>
      </c>
      <c r="E90" s="14" t="s">
        <v>22</v>
      </c>
      <c r="F90" s="19">
        <v>1</v>
      </c>
      <c r="G90" s="16">
        <f t="shared" si="5"/>
        <v>15</v>
      </c>
      <c r="H90" s="21"/>
      <c r="I90" s="21"/>
      <c r="J90" s="21"/>
      <c r="K90" s="18">
        <f t="shared" si="2"/>
        <v>0</v>
      </c>
      <c r="L90" s="21"/>
      <c r="M90" s="21"/>
    </row>
    <row r="91" spans="1:13" ht="15.75" hidden="1">
      <c r="A91" s="11"/>
      <c r="B91" s="14" t="s">
        <v>183</v>
      </c>
      <c r="C91" s="14" t="s">
        <v>183</v>
      </c>
      <c r="D91" s="13">
        <v>43433</v>
      </c>
      <c r="E91" s="14" t="s">
        <v>90</v>
      </c>
      <c r="F91" s="40"/>
      <c r="G91" s="16">
        <f t="shared" si="5"/>
        <v>15</v>
      </c>
      <c r="H91" s="21"/>
      <c r="I91" s="21"/>
      <c r="J91" s="21"/>
      <c r="K91" s="18">
        <f t="shared" si="2"/>
        <v>0</v>
      </c>
      <c r="L91" s="21"/>
      <c r="M91" s="21"/>
    </row>
    <row r="92" spans="1:13" ht="15.75" hidden="1">
      <c r="A92" s="11"/>
      <c r="B92" s="14" t="s">
        <v>184</v>
      </c>
      <c r="C92" s="14" t="s">
        <v>185</v>
      </c>
      <c r="D92" s="13">
        <v>43433</v>
      </c>
      <c r="E92" s="14" t="s">
        <v>90</v>
      </c>
      <c r="F92" s="40"/>
      <c r="G92" s="16">
        <f t="shared" si="5"/>
        <v>15</v>
      </c>
      <c r="H92" s="21"/>
      <c r="I92" s="21"/>
      <c r="J92" s="21"/>
      <c r="K92" s="18">
        <f t="shared" si="2"/>
        <v>0</v>
      </c>
      <c r="L92" s="17"/>
      <c r="M92" s="17"/>
    </row>
    <row r="93" spans="1:13" ht="15.75" hidden="1">
      <c r="A93" s="11"/>
      <c r="B93" s="22" t="s">
        <v>186</v>
      </c>
      <c r="C93" s="22" t="s">
        <v>187</v>
      </c>
      <c r="D93" s="13">
        <v>43426</v>
      </c>
      <c r="E93" s="39" t="s">
        <v>16</v>
      </c>
      <c r="F93" s="15">
        <v>38</v>
      </c>
      <c r="G93" s="16">
        <f t="shared" si="5"/>
        <v>16</v>
      </c>
      <c r="H93" s="21"/>
      <c r="I93" s="21"/>
      <c r="J93" s="21"/>
      <c r="K93" s="18">
        <f t="shared" si="2"/>
        <v>0</v>
      </c>
      <c r="L93" s="17"/>
      <c r="M93" s="17"/>
    </row>
    <row r="94" spans="1:13" ht="15.75" hidden="1">
      <c r="A94" s="11"/>
      <c r="B94" s="22" t="s">
        <v>188</v>
      </c>
      <c r="C94" s="22" t="s">
        <v>189</v>
      </c>
      <c r="D94" s="13">
        <v>43419</v>
      </c>
      <c r="E94" s="14" t="s">
        <v>60</v>
      </c>
      <c r="F94" s="40"/>
      <c r="G94" s="16">
        <f t="shared" si="5"/>
        <v>17</v>
      </c>
      <c r="H94" s="21"/>
      <c r="I94" s="21"/>
      <c r="J94" s="21"/>
      <c r="K94" s="18">
        <f t="shared" si="2"/>
        <v>0</v>
      </c>
      <c r="L94" s="17"/>
      <c r="M94" s="24"/>
    </row>
    <row r="95" spans="1:13" ht="15.75" hidden="1">
      <c r="A95" s="11"/>
      <c r="B95" s="14" t="s">
        <v>190</v>
      </c>
      <c r="C95" s="14" t="s">
        <v>190</v>
      </c>
      <c r="D95" s="13">
        <v>43412</v>
      </c>
      <c r="E95" s="14" t="s">
        <v>90</v>
      </c>
      <c r="F95" s="40"/>
      <c r="G95" s="16">
        <f t="shared" si="5"/>
        <v>18</v>
      </c>
      <c r="H95" s="21"/>
      <c r="I95" s="21"/>
      <c r="J95" s="21"/>
      <c r="K95" s="18">
        <f t="shared" si="2"/>
        <v>0</v>
      </c>
      <c r="L95" s="21"/>
      <c r="M95" s="21"/>
    </row>
    <row r="96" spans="1:13" ht="15.75" hidden="1">
      <c r="A96" s="11"/>
      <c r="B96" s="22" t="s">
        <v>191</v>
      </c>
      <c r="C96" s="22" t="s">
        <v>191</v>
      </c>
      <c r="D96" s="23">
        <v>43405</v>
      </c>
      <c r="E96" s="39" t="s">
        <v>24</v>
      </c>
      <c r="F96" s="15">
        <v>47</v>
      </c>
      <c r="G96" s="16">
        <f t="shared" si="5"/>
        <v>19</v>
      </c>
      <c r="H96" s="17"/>
      <c r="I96" s="17"/>
      <c r="J96" s="17"/>
      <c r="K96" s="18">
        <f t="shared" si="2"/>
        <v>0</v>
      </c>
      <c r="L96" s="17"/>
      <c r="M96" s="17"/>
    </row>
    <row r="97" spans="1:13" ht="15.75" hidden="1">
      <c r="A97" s="11"/>
      <c r="B97" s="22" t="s">
        <v>192</v>
      </c>
      <c r="C97" s="22" t="s">
        <v>193</v>
      </c>
      <c r="D97" s="13">
        <v>43391</v>
      </c>
      <c r="E97" s="14" t="s">
        <v>19</v>
      </c>
      <c r="F97" s="15">
        <v>54</v>
      </c>
      <c r="G97" s="16">
        <f t="shared" si="5"/>
        <v>21</v>
      </c>
      <c r="H97" s="17"/>
      <c r="I97" s="17"/>
      <c r="J97" s="17"/>
      <c r="K97" s="18">
        <f t="shared" si="2"/>
        <v>0</v>
      </c>
      <c r="L97" s="17"/>
      <c r="M97" s="17"/>
    </row>
    <row r="98" spans="1:13" ht="15.75" hidden="1">
      <c r="A98" s="11"/>
      <c r="B98" s="22" t="s">
        <v>194</v>
      </c>
      <c r="C98" s="22" t="s">
        <v>194</v>
      </c>
      <c r="D98" s="13">
        <v>43391</v>
      </c>
      <c r="E98" s="14" t="s">
        <v>195</v>
      </c>
      <c r="F98" s="19">
        <v>60</v>
      </c>
      <c r="G98" s="16">
        <f t="shared" si="5"/>
        <v>21</v>
      </c>
      <c r="H98" s="21"/>
      <c r="I98" s="21"/>
      <c r="J98" s="21"/>
      <c r="K98" s="18">
        <f t="shared" si="2"/>
        <v>0</v>
      </c>
      <c r="L98" s="17"/>
      <c r="M98" s="17"/>
    </row>
    <row r="99" spans="1:13" ht="15.75" hidden="1">
      <c r="A99" s="11"/>
      <c r="B99" s="22" t="s">
        <v>196</v>
      </c>
      <c r="C99" s="22" t="s">
        <v>197</v>
      </c>
      <c r="D99" s="13">
        <v>43391</v>
      </c>
      <c r="E99" s="14" t="s">
        <v>22</v>
      </c>
      <c r="F99" s="19">
        <v>21</v>
      </c>
      <c r="G99" s="16">
        <f t="shared" si="5"/>
        <v>21</v>
      </c>
      <c r="H99" s="17"/>
      <c r="I99" s="24"/>
      <c r="J99" s="17"/>
      <c r="K99" s="18">
        <f t="shared" si="2"/>
        <v>0</v>
      </c>
      <c r="L99" s="17"/>
      <c r="M99" s="17"/>
    </row>
    <row r="100" spans="1:13" ht="15.75" hidden="1">
      <c r="A100" s="11"/>
      <c r="B100" s="22" t="s">
        <v>198</v>
      </c>
      <c r="C100" s="22" t="s">
        <v>199</v>
      </c>
      <c r="D100" s="13">
        <v>43384</v>
      </c>
      <c r="E100" s="14" t="s">
        <v>24</v>
      </c>
      <c r="F100" s="15">
        <v>33</v>
      </c>
      <c r="G100" s="16">
        <f t="shared" si="5"/>
        <v>22</v>
      </c>
      <c r="H100" s="17"/>
      <c r="I100" s="17"/>
      <c r="J100" s="17"/>
      <c r="K100" s="18">
        <f t="shared" si="2"/>
        <v>0</v>
      </c>
      <c r="L100" s="21"/>
      <c r="M100" s="21"/>
    </row>
    <row r="101" spans="1:13" ht="15.75" hidden="1">
      <c r="A101" s="11"/>
      <c r="B101" s="14" t="s">
        <v>200</v>
      </c>
      <c r="C101" s="14" t="s">
        <v>200</v>
      </c>
      <c r="D101" s="13">
        <v>43370</v>
      </c>
      <c r="E101" s="14" t="s">
        <v>60</v>
      </c>
      <c r="F101" s="40"/>
      <c r="G101" s="16">
        <f t="shared" si="5"/>
        <v>24</v>
      </c>
      <c r="H101" s="21"/>
      <c r="I101" s="21"/>
      <c r="J101" s="21"/>
      <c r="K101" s="18">
        <f t="shared" si="2"/>
        <v>0</v>
      </c>
      <c r="L101" s="17"/>
      <c r="M101" s="17"/>
    </row>
    <row r="102" spans="1:13" ht="15.75" hidden="1">
      <c r="A102" s="11"/>
      <c r="B102" s="22"/>
      <c r="C102" s="22"/>
      <c r="D102" s="23"/>
      <c r="E102" s="39"/>
      <c r="F102" s="15"/>
      <c r="G102" s="16"/>
      <c r="H102" s="17"/>
      <c r="I102" s="17"/>
      <c r="J102" s="17"/>
      <c r="K102" s="18"/>
      <c r="L102" s="17"/>
      <c r="M102" s="17"/>
    </row>
    <row r="103" spans="1:13" ht="15.75" hidden="1">
      <c r="A103" s="11"/>
      <c r="B103" s="22" t="s">
        <v>201</v>
      </c>
      <c r="C103" s="22" t="s">
        <v>202</v>
      </c>
      <c r="D103" s="13">
        <v>43384</v>
      </c>
      <c r="E103" s="14" t="s">
        <v>60</v>
      </c>
      <c r="F103" s="40"/>
      <c r="G103" s="16">
        <f aca="true" t="shared" si="6" ref="G103:G481">ROUNDUP(DATEDIF(D103,$B$489,"d")/7,0)</f>
        <v>22</v>
      </c>
      <c r="H103" s="17"/>
      <c r="I103" s="17"/>
      <c r="J103" s="17"/>
      <c r="K103" s="18">
        <f aca="true" t="shared" si="7" ref="K103:K197">IF(J103&lt;&gt;0,-(J103-H103)/J103,"")</f>
        <v>0</v>
      </c>
      <c r="L103" s="17"/>
      <c r="M103" s="17"/>
    </row>
    <row r="104" spans="1:13" ht="15.75" hidden="1">
      <c r="A104" s="11"/>
      <c r="B104" s="22" t="s">
        <v>203</v>
      </c>
      <c r="C104" s="22" t="s">
        <v>203</v>
      </c>
      <c r="D104" s="13">
        <v>43377</v>
      </c>
      <c r="E104" s="39" t="s">
        <v>24</v>
      </c>
      <c r="F104" s="15">
        <v>63</v>
      </c>
      <c r="G104" s="16">
        <f t="shared" si="6"/>
        <v>23</v>
      </c>
      <c r="H104" s="17"/>
      <c r="I104" s="17"/>
      <c r="J104" s="17"/>
      <c r="K104" s="18">
        <f t="shared" si="7"/>
        <v>0</v>
      </c>
      <c r="L104" s="42"/>
      <c r="M104" s="21"/>
    </row>
    <row r="105" spans="1:13" ht="15.75" hidden="1">
      <c r="A105" s="11"/>
      <c r="B105" s="14" t="s">
        <v>204</v>
      </c>
      <c r="C105" s="14" t="s">
        <v>205</v>
      </c>
      <c r="D105" s="13">
        <v>43370</v>
      </c>
      <c r="E105" s="14" t="s">
        <v>24</v>
      </c>
      <c r="F105" s="15">
        <v>65</v>
      </c>
      <c r="G105" s="16">
        <f t="shared" si="6"/>
        <v>24</v>
      </c>
      <c r="H105" s="21"/>
      <c r="I105" s="21"/>
      <c r="J105" s="21"/>
      <c r="K105" s="18">
        <f t="shared" si="7"/>
        <v>0</v>
      </c>
      <c r="L105" s="17"/>
      <c r="M105" s="17"/>
    </row>
    <row r="106" spans="1:13" ht="15.75" hidden="1">
      <c r="A106" s="11"/>
      <c r="B106" s="14" t="s">
        <v>206</v>
      </c>
      <c r="C106" s="14" t="s">
        <v>207</v>
      </c>
      <c r="D106" s="13">
        <v>43363</v>
      </c>
      <c r="E106" s="14" t="s">
        <v>19</v>
      </c>
      <c r="F106" s="15">
        <v>58</v>
      </c>
      <c r="G106" s="16">
        <f t="shared" si="6"/>
        <v>25</v>
      </c>
      <c r="H106" s="17"/>
      <c r="I106" s="17"/>
      <c r="J106" s="17"/>
      <c r="K106" s="18">
        <f t="shared" si="7"/>
        <v>0</v>
      </c>
      <c r="L106" s="17"/>
      <c r="M106" s="21"/>
    </row>
    <row r="107" spans="1:13" ht="15.75" hidden="1">
      <c r="A107" s="11"/>
      <c r="B107" s="22" t="s">
        <v>208</v>
      </c>
      <c r="C107" s="22" t="s">
        <v>209</v>
      </c>
      <c r="D107" s="13">
        <v>43321</v>
      </c>
      <c r="E107" s="14" t="s">
        <v>34</v>
      </c>
      <c r="F107" s="19">
        <v>2</v>
      </c>
      <c r="G107" s="16">
        <f t="shared" si="6"/>
        <v>31</v>
      </c>
      <c r="H107" s="21"/>
      <c r="I107" s="21"/>
      <c r="J107" s="21"/>
      <c r="K107" s="18">
        <f t="shared" si="7"/>
        <v>0</v>
      </c>
      <c r="L107" s="17"/>
      <c r="M107" s="17"/>
    </row>
    <row r="108" spans="1:13" ht="15.75" hidden="1">
      <c r="A108" s="11"/>
      <c r="B108" s="43" t="s">
        <v>210</v>
      </c>
      <c r="C108" s="22" t="s">
        <v>211</v>
      </c>
      <c r="D108" s="23">
        <v>43293</v>
      </c>
      <c r="E108" s="39" t="s">
        <v>24</v>
      </c>
      <c r="F108" s="15">
        <v>71</v>
      </c>
      <c r="G108" s="16">
        <f t="shared" si="6"/>
        <v>35</v>
      </c>
      <c r="H108" s="44"/>
      <c r="I108" s="44"/>
      <c r="J108" s="44"/>
      <c r="K108" s="18">
        <f t="shared" si="7"/>
        <v>0</v>
      </c>
      <c r="L108" s="44"/>
      <c r="M108" s="44"/>
    </row>
    <row r="109" spans="1:13" ht="15.75" hidden="1">
      <c r="A109" s="11"/>
      <c r="B109" s="14" t="s">
        <v>212</v>
      </c>
      <c r="C109" s="14" t="s">
        <v>213</v>
      </c>
      <c r="D109" s="13">
        <v>43412</v>
      </c>
      <c r="E109" s="14" t="s">
        <v>24</v>
      </c>
      <c r="F109" s="15">
        <v>54</v>
      </c>
      <c r="G109" s="16">
        <f t="shared" si="6"/>
        <v>18</v>
      </c>
      <c r="H109" s="17"/>
      <c r="I109" s="17"/>
      <c r="J109" s="17"/>
      <c r="K109" s="18">
        <f t="shared" si="7"/>
        <v>0</v>
      </c>
      <c r="L109" s="17"/>
      <c r="M109" s="17"/>
    </row>
    <row r="110" spans="1:13" ht="15.75" hidden="1">
      <c r="A110" s="11"/>
      <c r="B110" s="22" t="s">
        <v>214</v>
      </c>
      <c r="C110" s="22" t="s">
        <v>215</v>
      </c>
      <c r="D110" s="13">
        <v>43391</v>
      </c>
      <c r="E110" s="14" t="s">
        <v>29</v>
      </c>
      <c r="F110" s="15">
        <v>40</v>
      </c>
      <c r="G110" s="16">
        <f t="shared" si="6"/>
        <v>21</v>
      </c>
      <c r="H110" s="21"/>
      <c r="I110" s="21"/>
      <c r="J110" s="21"/>
      <c r="K110" s="18">
        <f t="shared" si="7"/>
        <v>0</v>
      </c>
      <c r="L110" s="17"/>
      <c r="M110" s="17"/>
    </row>
    <row r="111" spans="1:13" ht="15.75" hidden="1">
      <c r="A111" s="11"/>
      <c r="B111" s="14" t="s">
        <v>216</v>
      </c>
      <c r="C111" s="14" t="s">
        <v>217</v>
      </c>
      <c r="D111" s="13">
        <v>43412</v>
      </c>
      <c r="E111" s="14" t="s">
        <v>29</v>
      </c>
      <c r="F111" s="15">
        <v>35</v>
      </c>
      <c r="G111" s="16">
        <f t="shared" si="6"/>
        <v>18</v>
      </c>
      <c r="H111" s="17"/>
      <c r="I111" s="17"/>
      <c r="J111" s="17"/>
      <c r="K111" s="18">
        <f t="shared" si="7"/>
        <v>0</v>
      </c>
      <c r="L111" s="17"/>
      <c r="M111" s="17"/>
    </row>
    <row r="112" spans="1:13" ht="15.75" hidden="1">
      <c r="A112" s="11"/>
      <c r="B112" s="22" t="s">
        <v>218</v>
      </c>
      <c r="C112" s="22" t="s">
        <v>219</v>
      </c>
      <c r="D112" s="13">
        <v>43419</v>
      </c>
      <c r="E112" s="14" t="s">
        <v>22</v>
      </c>
      <c r="F112" s="19">
        <v>4</v>
      </c>
      <c r="G112" s="16">
        <f t="shared" si="6"/>
        <v>17</v>
      </c>
      <c r="H112" s="21"/>
      <c r="I112" s="21"/>
      <c r="J112" s="21"/>
      <c r="K112" s="18">
        <f t="shared" si="7"/>
        <v>0</v>
      </c>
      <c r="L112" s="17"/>
      <c r="M112" s="17"/>
    </row>
    <row r="113" spans="1:13" ht="15.75" hidden="1">
      <c r="A113" s="11"/>
      <c r="B113" s="22" t="s">
        <v>220</v>
      </c>
      <c r="C113" s="22" t="s">
        <v>220</v>
      </c>
      <c r="D113" s="23">
        <v>43398</v>
      </c>
      <c r="E113" s="39" t="s">
        <v>19</v>
      </c>
      <c r="F113" s="15">
        <v>56</v>
      </c>
      <c r="G113" s="16">
        <f t="shared" si="6"/>
        <v>20</v>
      </c>
      <c r="H113" s="21"/>
      <c r="I113" s="21"/>
      <c r="J113" s="21"/>
      <c r="K113" s="18">
        <f t="shared" si="7"/>
        <v>0</v>
      </c>
      <c r="L113" s="17"/>
      <c r="M113" s="17"/>
    </row>
    <row r="114" spans="1:13" ht="15.75" hidden="1">
      <c r="A114" s="11"/>
      <c r="B114" s="45" t="s">
        <v>221</v>
      </c>
      <c r="C114" s="22" t="s">
        <v>222</v>
      </c>
      <c r="D114" s="23">
        <v>43398</v>
      </c>
      <c r="E114" s="39" t="s">
        <v>24</v>
      </c>
      <c r="F114" s="15">
        <v>45</v>
      </c>
      <c r="G114" s="16">
        <f t="shared" si="6"/>
        <v>20</v>
      </c>
      <c r="H114" s="21"/>
      <c r="I114" s="21"/>
      <c r="J114" s="21"/>
      <c r="K114" s="18">
        <f t="shared" si="7"/>
        <v>0</v>
      </c>
      <c r="L114" s="17"/>
      <c r="M114" s="17"/>
    </row>
    <row r="115" spans="1:13" ht="15.75" hidden="1">
      <c r="A115" s="11"/>
      <c r="B115" s="22" t="s">
        <v>223</v>
      </c>
      <c r="C115" s="22" t="s">
        <v>224</v>
      </c>
      <c r="D115" s="23">
        <v>43405</v>
      </c>
      <c r="E115" s="14" t="s">
        <v>29</v>
      </c>
      <c r="F115" s="15">
        <v>40</v>
      </c>
      <c r="G115" s="16">
        <f t="shared" si="6"/>
        <v>19</v>
      </c>
      <c r="H115" s="17"/>
      <c r="I115" s="17"/>
      <c r="J115" s="17"/>
      <c r="K115" s="18">
        <f t="shared" si="7"/>
        <v>0</v>
      </c>
      <c r="L115" s="42"/>
      <c r="M115" s="42"/>
    </row>
    <row r="116" spans="1:13" ht="15.75" hidden="1">
      <c r="A116" s="11"/>
      <c r="B116" s="45" t="s">
        <v>225</v>
      </c>
      <c r="C116" s="22" t="s">
        <v>226</v>
      </c>
      <c r="D116" s="23">
        <v>43398</v>
      </c>
      <c r="E116" s="39" t="s">
        <v>29</v>
      </c>
      <c r="F116" s="15">
        <v>40</v>
      </c>
      <c r="G116" s="16">
        <f t="shared" si="6"/>
        <v>20</v>
      </c>
      <c r="H116" s="21"/>
      <c r="I116" s="21"/>
      <c r="J116" s="21"/>
      <c r="K116" s="18">
        <f t="shared" si="7"/>
        <v>0</v>
      </c>
      <c r="L116" s="17"/>
      <c r="M116" s="17"/>
    </row>
    <row r="117" spans="1:13" ht="15.75" hidden="1">
      <c r="A117" s="11"/>
      <c r="B117" s="14" t="s">
        <v>227</v>
      </c>
      <c r="C117" s="14" t="s">
        <v>228</v>
      </c>
      <c r="D117" s="13">
        <v>43370</v>
      </c>
      <c r="E117" s="14" t="s">
        <v>19</v>
      </c>
      <c r="F117" s="15">
        <v>39</v>
      </c>
      <c r="G117" s="16">
        <f t="shared" si="6"/>
        <v>24</v>
      </c>
      <c r="H117" s="21"/>
      <c r="I117" s="21"/>
      <c r="J117" s="21"/>
      <c r="K117" s="18">
        <f t="shared" si="7"/>
        <v>0</v>
      </c>
      <c r="L117" s="17"/>
      <c r="M117" s="17"/>
    </row>
    <row r="118" spans="1:13" ht="15.75" hidden="1">
      <c r="A118" s="11"/>
      <c r="B118" s="14" t="s">
        <v>229</v>
      </c>
      <c r="C118" s="14" t="s">
        <v>230</v>
      </c>
      <c r="D118" s="13">
        <v>43433</v>
      </c>
      <c r="E118" s="14" t="s">
        <v>43</v>
      </c>
      <c r="F118" s="46"/>
      <c r="G118" s="16">
        <f t="shared" si="6"/>
        <v>15</v>
      </c>
      <c r="H118" s="21"/>
      <c r="I118" s="21"/>
      <c r="J118" s="21"/>
      <c r="K118" s="18">
        <f t="shared" si="7"/>
        <v>0</v>
      </c>
      <c r="L118" s="21"/>
      <c r="M118" s="21"/>
    </row>
    <row r="119" spans="1:13" ht="15.75" hidden="1">
      <c r="A119" s="11"/>
      <c r="B119" s="14" t="s">
        <v>231</v>
      </c>
      <c r="C119" s="14" t="s">
        <v>232</v>
      </c>
      <c r="D119" s="13">
        <v>43433</v>
      </c>
      <c r="E119" s="14" t="s">
        <v>233</v>
      </c>
      <c r="F119" s="46"/>
      <c r="G119" s="16">
        <f t="shared" si="6"/>
        <v>15</v>
      </c>
      <c r="H119" s="21"/>
      <c r="I119" s="21"/>
      <c r="J119" s="21"/>
      <c r="K119" s="18">
        <f t="shared" si="7"/>
        <v>0</v>
      </c>
      <c r="L119" s="21"/>
      <c r="M119" s="21"/>
    </row>
    <row r="120" spans="1:13" ht="15.75" hidden="1">
      <c r="A120" s="11"/>
      <c r="B120" s="14" t="s">
        <v>234</v>
      </c>
      <c r="C120" s="14" t="s">
        <v>235</v>
      </c>
      <c r="D120" s="13">
        <v>43433</v>
      </c>
      <c r="E120" s="14" t="s">
        <v>114</v>
      </c>
      <c r="F120" s="46"/>
      <c r="G120" s="16">
        <f t="shared" si="6"/>
        <v>15</v>
      </c>
      <c r="H120" s="21"/>
      <c r="I120" s="21"/>
      <c r="J120" s="21"/>
      <c r="K120" s="18">
        <f t="shared" si="7"/>
        <v>0</v>
      </c>
      <c r="L120" s="21"/>
      <c r="M120" s="21"/>
    </row>
    <row r="121" spans="1:13" ht="15.75" hidden="1">
      <c r="A121" s="11"/>
      <c r="B121" s="22" t="s">
        <v>236</v>
      </c>
      <c r="C121" s="22" t="s">
        <v>236</v>
      </c>
      <c r="D121" s="13">
        <v>43426</v>
      </c>
      <c r="E121" s="39" t="s">
        <v>237</v>
      </c>
      <c r="F121" s="19">
        <v>10</v>
      </c>
      <c r="G121" s="16">
        <f t="shared" si="6"/>
        <v>16</v>
      </c>
      <c r="H121" s="21"/>
      <c r="I121" s="21"/>
      <c r="J121" s="21"/>
      <c r="K121" s="18">
        <f t="shared" si="7"/>
        <v>0</v>
      </c>
      <c r="L121" s="21"/>
      <c r="M121" s="21"/>
    </row>
    <row r="122" spans="1:13" ht="15.75" hidden="1">
      <c r="A122" s="11"/>
      <c r="B122" s="22" t="s">
        <v>238</v>
      </c>
      <c r="C122" s="22" t="s">
        <v>239</v>
      </c>
      <c r="D122" s="13">
        <v>43419</v>
      </c>
      <c r="E122" s="14" t="s">
        <v>90</v>
      </c>
      <c r="F122" s="40"/>
      <c r="G122" s="16">
        <f t="shared" si="6"/>
        <v>17</v>
      </c>
      <c r="H122" s="21"/>
      <c r="I122" s="21"/>
      <c r="J122" s="21"/>
      <c r="K122" s="18">
        <f t="shared" si="7"/>
        <v>0</v>
      </c>
      <c r="L122" s="21"/>
      <c r="M122" s="21"/>
    </row>
    <row r="123" spans="1:13" ht="15.75" hidden="1">
      <c r="A123" s="11"/>
      <c r="B123" s="22" t="s">
        <v>240</v>
      </c>
      <c r="C123" s="22" t="s">
        <v>241</v>
      </c>
      <c r="D123" s="23">
        <v>43405</v>
      </c>
      <c r="E123" s="14" t="s">
        <v>90</v>
      </c>
      <c r="F123" s="40"/>
      <c r="G123" s="16">
        <f t="shared" si="6"/>
        <v>19</v>
      </c>
      <c r="H123" s="21"/>
      <c r="I123" s="21"/>
      <c r="J123" s="21"/>
      <c r="K123" s="18">
        <f t="shared" si="7"/>
        <v>0</v>
      </c>
      <c r="L123" s="21"/>
      <c r="M123" s="21"/>
    </row>
    <row r="124" spans="1:13" ht="15.75" hidden="1">
      <c r="A124" s="11"/>
      <c r="B124" s="22" t="s">
        <v>242</v>
      </c>
      <c r="C124" s="22" t="s">
        <v>243</v>
      </c>
      <c r="D124" s="13">
        <v>43265</v>
      </c>
      <c r="E124" s="39" t="s">
        <v>24</v>
      </c>
      <c r="F124" s="15">
        <v>60</v>
      </c>
      <c r="G124" s="16">
        <f t="shared" si="6"/>
        <v>39</v>
      </c>
      <c r="H124" s="17"/>
      <c r="I124" s="17"/>
      <c r="J124" s="17"/>
      <c r="K124" s="18">
        <f t="shared" si="7"/>
        <v>0</v>
      </c>
      <c r="L124" s="42"/>
      <c r="M124" s="42"/>
    </row>
    <row r="125" spans="1:13" ht="15.75" hidden="1">
      <c r="A125" s="11"/>
      <c r="B125" s="14" t="s">
        <v>244</v>
      </c>
      <c r="C125" s="14" t="s">
        <v>245</v>
      </c>
      <c r="D125" s="13">
        <v>43412</v>
      </c>
      <c r="E125" s="14" t="s">
        <v>52</v>
      </c>
      <c r="F125" s="19">
        <v>15</v>
      </c>
      <c r="G125" s="16">
        <f t="shared" si="6"/>
        <v>18</v>
      </c>
      <c r="H125" s="17"/>
      <c r="I125" s="17"/>
      <c r="J125" s="17"/>
      <c r="K125" s="18">
        <f t="shared" si="7"/>
        <v>0</v>
      </c>
      <c r="L125" s="17"/>
      <c r="M125" s="17"/>
    </row>
    <row r="126" spans="1:13" ht="15.75" hidden="1">
      <c r="A126" s="11"/>
      <c r="B126" s="14" t="s">
        <v>246</v>
      </c>
      <c r="C126" s="14" t="s">
        <v>247</v>
      </c>
      <c r="D126" s="13">
        <v>43412</v>
      </c>
      <c r="E126" s="14" t="s">
        <v>114</v>
      </c>
      <c r="F126" s="40"/>
      <c r="G126" s="16">
        <f t="shared" si="6"/>
        <v>18</v>
      </c>
      <c r="H126" s="17"/>
      <c r="I126" s="17"/>
      <c r="J126" s="17"/>
      <c r="K126" s="18">
        <f t="shared" si="7"/>
        <v>0</v>
      </c>
      <c r="L126" s="17"/>
      <c r="M126" s="17"/>
    </row>
    <row r="127" spans="1:13" ht="15.75" hidden="1">
      <c r="A127" s="11"/>
      <c r="B127" s="14" t="s">
        <v>248</v>
      </c>
      <c r="C127" s="14" t="s">
        <v>249</v>
      </c>
      <c r="D127" s="13">
        <v>43412</v>
      </c>
      <c r="E127" s="14" t="s">
        <v>250</v>
      </c>
      <c r="F127" s="40"/>
      <c r="G127" s="16">
        <f t="shared" si="6"/>
        <v>18</v>
      </c>
      <c r="H127" s="17"/>
      <c r="I127" s="17"/>
      <c r="J127" s="17"/>
      <c r="K127" s="18">
        <f t="shared" si="7"/>
        <v>0</v>
      </c>
      <c r="L127" s="17"/>
      <c r="M127" s="17"/>
    </row>
    <row r="128" spans="1:13" ht="15.75" hidden="1">
      <c r="A128" s="11"/>
      <c r="B128" s="45" t="s">
        <v>251</v>
      </c>
      <c r="C128" s="22" t="s">
        <v>252</v>
      </c>
      <c r="D128" s="23">
        <v>43398</v>
      </c>
      <c r="E128" s="39" t="s">
        <v>90</v>
      </c>
      <c r="F128" s="40"/>
      <c r="G128" s="16">
        <f t="shared" si="6"/>
        <v>20</v>
      </c>
      <c r="H128" s="17"/>
      <c r="I128" s="24"/>
      <c r="J128" s="17"/>
      <c r="K128" s="18">
        <f t="shared" si="7"/>
        <v>0</v>
      </c>
      <c r="L128" s="17"/>
      <c r="M128" s="17"/>
    </row>
    <row r="129" spans="1:13" ht="15.75" hidden="1">
      <c r="A129" s="11"/>
      <c r="B129" s="45" t="s">
        <v>253</v>
      </c>
      <c r="C129" s="22" t="s">
        <v>254</v>
      </c>
      <c r="D129" s="23">
        <v>43398</v>
      </c>
      <c r="E129" s="39" t="s">
        <v>22</v>
      </c>
      <c r="F129" s="19">
        <v>4</v>
      </c>
      <c r="G129" s="16">
        <f t="shared" si="6"/>
        <v>20</v>
      </c>
      <c r="H129" s="17"/>
      <c r="I129" s="24"/>
      <c r="J129" s="17"/>
      <c r="K129" s="18">
        <f t="shared" si="7"/>
        <v>0</v>
      </c>
      <c r="L129" s="17"/>
      <c r="M129" s="17"/>
    </row>
    <row r="130" spans="1:13" ht="15.75" hidden="1">
      <c r="A130" s="11"/>
      <c r="B130" s="22" t="s">
        <v>255</v>
      </c>
      <c r="C130" s="22" t="s">
        <v>256</v>
      </c>
      <c r="D130" s="13">
        <v>43384</v>
      </c>
      <c r="E130" s="14" t="s">
        <v>16</v>
      </c>
      <c r="F130" s="15">
        <v>55</v>
      </c>
      <c r="G130" s="16">
        <f t="shared" si="6"/>
        <v>22</v>
      </c>
      <c r="H130" s="17"/>
      <c r="I130" s="17"/>
      <c r="J130" s="17"/>
      <c r="K130" s="18">
        <f t="shared" si="7"/>
        <v>0</v>
      </c>
      <c r="L130" s="17"/>
      <c r="M130" s="17"/>
    </row>
    <row r="131" spans="1:13" ht="15.75" hidden="1">
      <c r="A131" s="11"/>
      <c r="B131" s="22" t="s">
        <v>257</v>
      </c>
      <c r="C131" s="22" t="s">
        <v>258</v>
      </c>
      <c r="D131" s="13">
        <v>43384</v>
      </c>
      <c r="E131" s="14" t="s">
        <v>34</v>
      </c>
      <c r="F131" s="19">
        <v>1</v>
      </c>
      <c r="G131" s="16">
        <f t="shared" si="6"/>
        <v>22</v>
      </c>
      <c r="H131" s="17"/>
      <c r="I131" s="17"/>
      <c r="J131" s="17"/>
      <c r="K131" s="18">
        <f t="shared" si="7"/>
        <v>0</v>
      </c>
      <c r="L131" s="17"/>
      <c r="M131" s="17"/>
    </row>
    <row r="132" spans="1:13" ht="15.75" hidden="1">
      <c r="A132" s="11"/>
      <c r="B132" s="22" t="s">
        <v>259</v>
      </c>
      <c r="C132" s="22" t="s">
        <v>260</v>
      </c>
      <c r="D132" s="13">
        <v>43391</v>
      </c>
      <c r="E132" s="14" t="s">
        <v>90</v>
      </c>
      <c r="F132" s="47"/>
      <c r="G132" s="16">
        <f t="shared" si="6"/>
        <v>21</v>
      </c>
      <c r="H132" s="21"/>
      <c r="I132" s="21"/>
      <c r="J132" s="21"/>
      <c r="K132" s="18">
        <f t="shared" si="7"/>
        <v>0</v>
      </c>
      <c r="L132" s="48"/>
      <c r="M132" s="24"/>
    </row>
    <row r="133" spans="1:13" ht="15.75" hidden="1">
      <c r="A133" s="11"/>
      <c r="B133" s="14" t="s">
        <v>261</v>
      </c>
      <c r="C133" s="14" t="s">
        <v>262</v>
      </c>
      <c r="D133" s="13">
        <v>43370</v>
      </c>
      <c r="E133" s="14" t="s">
        <v>34</v>
      </c>
      <c r="F133" s="19">
        <v>2</v>
      </c>
      <c r="G133" s="16">
        <f t="shared" si="6"/>
        <v>24</v>
      </c>
      <c r="H133" s="17"/>
      <c r="I133" s="17"/>
      <c r="J133" s="17"/>
      <c r="K133" s="18">
        <f t="shared" si="7"/>
        <v>0</v>
      </c>
      <c r="L133" s="17"/>
      <c r="M133" s="17"/>
    </row>
    <row r="134" spans="1:13" ht="15.75" hidden="1">
      <c r="A134" s="11"/>
      <c r="B134" s="14" t="s">
        <v>263</v>
      </c>
      <c r="C134" s="14" t="s">
        <v>264</v>
      </c>
      <c r="D134" s="13">
        <v>43363</v>
      </c>
      <c r="E134" s="14" t="s">
        <v>24</v>
      </c>
      <c r="F134" s="15">
        <v>34</v>
      </c>
      <c r="G134" s="16">
        <f t="shared" si="6"/>
        <v>25</v>
      </c>
      <c r="H134" s="21"/>
      <c r="I134" s="21"/>
      <c r="J134" s="21"/>
      <c r="K134" s="18">
        <f t="shared" si="7"/>
        <v>0</v>
      </c>
      <c r="L134" s="17"/>
      <c r="M134" s="17"/>
    </row>
    <row r="135" spans="1:13" ht="15.75" hidden="1">
      <c r="A135" s="11"/>
      <c r="B135" s="14" t="s">
        <v>265</v>
      </c>
      <c r="C135" s="14" t="s">
        <v>266</v>
      </c>
      <c r="D135" s="13">
        <v>43356</v>
      </c>
      <c r="E135" s="14" t="s">
        <v>29</v>
      </c>
      <c r="F135" s="15">
        <v>48</v>
      </c>
      <c r="G135" s="16">
        <f t="shared" si="6"/>
        <v>26</v>
      </c>
      <c r="H135" s="17"/>
      <c r="I135" s="17"/>
      <c r="J135" s="17"/>
      <c r="K135" s="18">
        <f t="shared" si="7"/>
        <v>0</v>
      </c>
      <c r="L135" s="17"/>
      <c r="M135" s="17"/>
    </row>
    <row r="136" spans="1:13" ht="15.75" hidden="1">
      <c r="A136" s="11"/>
      <c r="B136" s="14" t="s">
        <v>267</v>
      </c>
      <c r="C136" s="14" t="s">
        <v>268</v>
      </c>
      <c r="D136" s="13">
        <v>43335</v>
      </c>
      <c r="E136" s="14" t="s">
        <v>34</v>
      </c>
      <c r="F136" s="19">
        <v>2</v>
      </c>
      <c r="G136" s="16">
        <f t="shared" si="6"/>
        <v>29</v>
      </c>
      <c r="H136" s="44"/>
      <c r="I136" s="44"/>
      <c r="J136" s="44"/>
      <c r="K136" s="18">
        <f t="shared" si="7"/>
        <v>0</v>
      </c>
      <c r="L136" s="44"/>
      <c r="M136" s="44"/>
    </row>
    <row r="137" spans="1:13" ht="15.75" hidden="1">
      <c r="A137" s="11"/>
      <c r="B137" s="43" t="s">
        <v>269</v>
      </c>
      <c r="C137" s="22" t="s">
        <v>270</v>
      </c>
      <c r="D137" s="23">
        <v>43307</v>
      </c>
      <c r="E137" s="39" t="s">
        <v>34</v>
      </c>
      <c r="F137" s="19">
        <v>2</v>
      </c>
      <c r="G137" s="16">
        <f t="shared" si="6"/>
        <v>33</v>
      </c>
      <c r="H137" s="21"/>
      <c r="I137" s="21"/>
      <c r="J137" s="21"/>
      <c r="K137" s="18">
        <f t="shared" si="7"/>
        <v>0</v>
      </c>
      <c r="L137" s="17"/>
      <c r="M137" s="17"/>
    </row>
    <row r="138" spans="1:13" ht="15.75" hidden="1">
      <c r="A138" s="11"/>
      <c r="B138" s="14" t="s">
        <v>271</v>
      </c>
      <c r="C138" s="14" t="s">
        <v>272</v>
      </c>
      <c r="D138" s="13">
        <v>43349</v>
      </c>
      <c r="E138" s="14" t="s">
        <v>24</v>
      </c>
      <c r="F138" s="15">
        <v>57</v>
      </c>
      <c r="G138" s="16">
        <f t="shared" si="6"/>
        <v>27</v>
      </c>
      <c r="H138" s="17"/>
      <c r="I138" s="17"/>
      <c r="J138" s="17"/>
      <c r="K138" s="18">
        <f t="shared" si="7"/>
        <v>0</v>
      </c>
      <c r="L138" s="17"/>
      <c r="M138" s="17"/>
    </row>
    <row r="139" spans="1:13" ht="15.75" hidden="1">
      <c r="A139" s="11"/>
      <c r="B139" s="14" t="s">
        <v>273</v>
      </c>
      <c r="C139" s="14" t="s">
        <v>274</v>
      </c>
      <c r="D139" s="13">
        <v>43370</v>
      </c>
      <c r="E139" s="14" t="s">
        <v>29</v>
      </c>
      <c r="F139" s="15">
        <v>40</v>
      </c>
      <c r="G139" s="16">
        <f t="shared" si="6"/>
        <v>24</v>
      </c>
      <c r="H139" s="17"/>
      <c r="I139" s="17"/>
      <c r="J139" s="17"/>
      <c r="K139" s="18">
        <f t="shared" si="7"/>
        <v>0</v>
      </c>
      <c r="L139" s="49"/>
      <c r="M139" s="50"/>
    </row>
    <row r="140" spans="1:13" ht="15.75" hidden="1">
      <c r="A140" s="11"/>
      <c r="B140" s="22" t="s">
        <v>275</v>
      </c>
      <c r="C140" s="22" t="s">
        <v>276</v>
      </c>
      <c r="D140" s="13">
        <v>43384</v>
      </c>
      <c r="E140" s="14" t="s">
        <v>22</v>
      </c>
      <c r="F140" s="19">
        <v>13</v>
      </c>
      <c r="G140" s="16">
        <f t="shared" si="6"/>
        <v>22</v>
      </c>
      <c r="H140" s="17"/>
      <c r="I140" s="17"/>
      <c r="J140" s="17"/>
      <c r="K140" s="18">
        <f t="shared" si="7"/>
        <v>0</v>
      </c>
      <c r="L140" s="17"/>
      <c r="M140" s="17"/>
    </row>
    <row r="141" spans="1:13" ht="15.75" hidden="1">
      <c r="A141" s="11"/>
      <c r="B141" s="14" t="s">
        <v>277</v>
      </c>
      <c r="C141" s="14" t="s">
        <v>278</v>
      </c>
      <c r="D141" s="13">
        <v>43363</v>
      </c>
      <c r="E141" s="14" t="s">
        <v>43</v>
      </c>
      <c r="F141" s="19">
        <v>2</v>
      </c>
      <c r="G141" s="16">
        <f t="shared" si="6"/>
        <v>25</v>
      </c>
      <c r="H141" s="21"/>
      <c r="I141" s="21"/>
      <c r="J141" s="21"/>
      <c r="K141" s="18">
        <f t="shared" si="7"/>
        <v>0</v>
      </c>
      <c r="L141" s="17"/>
      <c r="M141" s="17"/>
    </row>
    <row r="142" spans="1:13" ht="15.75" hidden="1">
      <c r="A142" s="11"/>
      <c r="B142" s="14" t="s">
        <v>279</v>
      </c>
      <c r="C142" s="14" t="s">
        <v>280</v>
      </c>
      <c r="D142" s="13">
        <v>43328</v>
      </c>
      <c r="E142" s="14" t="s">
        <v>29</v>
      </c>
      <c r="F142" s="15">
        <v>48</v>
      </c>
      <c r="G142" s="16">
        <f t="shared" si="6"/>
        <v>30</v>
      </c>
      <c r="H142" s="44"/>
      <c r="I142" s="44"/>
      <c r="J142" s="44"/>
      <c r="K142" s="18">
        <f t="shared" si="7"/>
        <v>0</v>
      </c>
      <c r="L142" s="17"/>
      <c r="M142" s="17"/>
    </row>
    <row r="143" spans="1:13" ht="15.75" hidden="1">
      <c r="A143" s="11"/>
      <c r="B143" s="14" t="s">
        <v>281</v>
      </c>
      <c r="C143" s="14" t="s">
        <v>282</v>
      </c>
      <c r="D143" s="13">
        <v>43335</v>
      </c>
      <c r="E143" s="14" t="s">
        <v>24</v>
      </c>
      <c r="F143" s="15">
        <v>56</v>
      </c>
      <c r="G143" s="16">
        <f t="shared" si="6"/>
        <v>29</v>
      </c>
      <c r="H143" s="17"/>
      <c r="I143" s="17"/>
      <c r="J143" s="17"/>
      <c r="K143" s="18">
        <f t="shared" si="7"/>
        <v>0</v>
      </c>
      <c r="L143" s="17"/>
      <c r="M143" s="17"/>
    </row>
    <row r="144" spans="1:13" ht="15.75" hidden="1">
      <c r="A144" s="11"/>
      <c r="B144" s="14" t="s">
        <v>283</v>
      </c>
      <c r="C144" s="14" t="s">
        <v>284</v>
      </c>
      <c r="D144" s="13">
        <v>43356</v>
      </c>
      <c r="E144" s="14" t="s">
        <v>16</v>
      </c>
      <c r="F144" s="40"/>
      <c r="G144" s="16">
        <f t="shared" si="6"/>
        <v>26</v>
      </c>
      <c r="H144" s="17"/>
      <c r="I144" s="17"/>
      <c r="J144" s="17"/>
      <c r="K144" s="18">
        <f t="shared" si="7"/>
        <v>0</v>
      </c>
      <c r="L144" s="44"/>
      <c r="M144" s="44"/>
    </row>
    <row r="145" spans="1:13" ht="15.75" hidden="1">
      <c r="A145" s="11"/>
      <c r="B145" s="43" t="s">
        <v>285</v>
      </c>
      <c r="C145" s="22" t="s">
        <v>286</v>
      </c>
      <c r="D145" s="23">
        <v>43300</v>
      </c>
      <c r="E145" s="39" t="s">
        <v>19</v>
      </c>
      <c r="F145" s="51">
        <v>70</v>
      </c>
      <c r="G145" s="16">
        <f t="shared" si="6"/>
        <v>34</v>
      </c>
      <c r="H145" s="44"/>
      <c r="I145" s="44"/>
      <c r="J145" s="44"/>
      <c r="K145" s="18">
        <f t="shared" si="7"/>
        <v>0</v>
      </c>
      <c r="L145" s="17"/>
      <c r="M145" s="17"/>
    </row>
    <row r="146" spans="1:13" ht="15.75" hidden="1">
      <c r="A146" s="11"/>
      <c r="B146" s="14" t="s">
        <v>287</v>
      </c>
      <c r="C146" s="14" t="s">
        <v>288</v>
      </c>
      <c r="D146" s="23">
        <v>43314</v>
      </c>
      <c r="E146" s="14" t="s">
        <v>19</v>
      </c>
      <c r="F146" s="15">
        <v>62</v>
      </c>
      <c r="G146" s="16">
        <f t="shared" si="6"/>
        <v>32</v>
      </c>
      <c r="H146" s="21"/>
      <c r="I146" s="21"/>
      <c r="J146" s="21"/>
      <c r="K146" s="18">
        <f t="shared" si="7"/>
        <v>0</v>
      </c>
      <c r="L146" s="17"/>
      <c r="M146" s="17"/>
    </row>
    <row r="147" spans="1:13" ht="15.75" hidden="1">
      <c r="A147" s="11"/>
      <c r="B147" s="14" t="s">
        <v>289</v>
      </c>
      <c r="C147" s="14" t="s">
        <v>289</v>
      </c>
      <c r="D147" s="13">
        <v>43356</v>
      </c>
      <c r="E147" s="14" t="s">
        <v>90</v>
      </c>
      <c r="F147" s="40"/>
      <c r="G147" s="16">
        <f t="shared" si="6"/>
        <v>26</v>
      </c>
      <c r="H147" s="17"/>
      <c r="I147" s="17"/>
      <c r="J147" s="17"/>
      <c r="K147" s="18">
        <f t="shared" si="7"/>
        <v>0</v>
      </c>
      <c r="L147" s="17"/>
      <c r="M147" s="17"/>
    </row>
    <row r="148" spans="1:13" ht="15.75" hidden="1">
      <c r="A148" s="11"/>
      <c r="B148" s="22" t="s">
        <v>290</v>
      </c>
      <c r="C148" s="22" t="s">
        <v>291</v>
      </c>
      <c r="D148" s="13">
        <v>43321</v>
      </c>
      <c r="E148" s="14" t="s">
        <v>24</v>
      </c>
      <c r="F148" s="15">
        <v>57</v>
      </c>
      <c r="G148" s="16">
        <f t="shared" si="6"/>
        <v>31</v>
      </c>
      <c r="H148" s="21"/>
      <c r="I148" s="21"/>
      <c r="J148" s="21"/>
      <c r="K148" s="18">
        <f t="shared" si="7"/>
        <v>0</v>
      </c>
      <c r="L148" s="17"/>
      <c r="M148" s="17"/>
    </row>
    <row r="149" spans="1:13" ht="15.75" hidden="1">
      <c r="A149" s="11"/>
      <c r="B149" s="14" t="s">
        <v>292</v>
      </c>
      <c r="C149" s="14" t="s">
        <v>293</v>
      </c>
      <c r="D149" s="13">
        <v>43328</v>
      </c>
      <c r="E149" s="14" t="s">
        <v>90</v>
      </c>
      <c r="F149" s="40"/>
      <c r="G149" s="16">
        <f t="shared" si="6"/>
        <v>30</v>
      </c>
      <c r="H149" s="17"/>
      <c r="I149" s="17"/>
      <c r="J149" s="17"/>
      <c r="K149" s="18">
        <f t="shared" si="7"/>
        <v>0</v>
      </c>
      <c r="L149" s="17"/>
      <c r="M149" s="17"/>
    </row>
    <row r="150" spans="1:13" ht="15.75" hidden="1">
      <c r="A150" s="11"/>
      <c r="B150" s="14" t="s">
        <v>294</v>
      </c>
      <c r="C150" s="14" t="s">
        <v>295</v>
      </c>
      <c r="D150" s="13">
        <v>43349</v>
      </c>
      <c r="E150" s="14" t="s">
        <v>90</v>
      </c>
      <c r="F150" s="40"/>
      <c r="G150" s="16">
        <f t="shared" si="6"/>
        <v>27</v>
      </c>
      <c r="H150" s="50"/>
      <c r="I150" s="50"/>
      <c r="J150" s="50"/>
      <c r="K150" s="18">
        <f t="shared" si="7"/>
        <v>0</v>
      </c>
      <c r="L150" s="17"/>
      <c r="M150" s="17"/>
    </row>
    <row r="151" spans="1:13" ht="15.75" hidden="1">
      <c r="A151" s="11"/>
      <c r="B151" s="14" t="s">
        <v>296</v>
      </c>
      <c r="C151" s="14" t="s">
        <v>297</v>
      </c>
      <c r="D151" s="13">
        <v>43363</v>
      </c>
      <c r="E151" s="14" t="s">
        <v>22</v>
      </c>
      <c r="F151" s="19">
        <v>6</v>
      </c>
      <c r="G151" s="16">
        <f t="shared" si="6"/>
        <v>25</v>
      </c>
      <c r="H151" s="21"/>
      <c r="I151" s="21"/>
      <c r="J151" s="21"/>
      <c r="K151" s="18">
        <f t="shared" si="7"/>
        <v>0</v>
      </c>
      <c r="L151" s="17"/>
      <c r="M151" s="17"/>
    </row>
    <row r="152" spans="1:13" ht="15.75" hidden="1">
      <c r="A152" s="11"/>
      <c r="B152" s="22" t="s">
        <v>148</v>
      </c>
      <c r="C152" s="22" t="s">
        <v>149</v>
      </c>
      <c r="D152" s="13">
        <v>43321</v>
      </c>
      <c r="E152" s="14" t="s">
        <v>34</v>
      </c>
      <c r="F152" s="19">
        <v>1</v>
      </c>
      <c r="G152" s="16">
        <f t="shared" si="6"/>
        <v>31</v>
      </c>
      <c r="H152" s="21"/>
      <c r="I152" s="21"/>
      <c r="J152" s="21"/>
      <c r="K152" s="18">
        <f t="shared" si="7"/>
        <v>0</v>
      </c>
      <c r="L152" s="17"/>
      <c r="M152" s="17"/>
    </row>
    <row r="153" spans="1:13" ht="15.75" hidden="1">
      <c r="A153" s="11"/>
      <c r="B153" s="14" t="s">
        <v>298</v>
      </c>
      <c r="C153" s="14" t="s">
        <v>299</v>
      </c>
      <c r="D153" s="13">
        <v>43328</v>
      </c>
      <c r="E153" s="14" t="s">
        <v>24</v>
      </c>
      <c r="F153" s="15">
        <v>48</v>
      </c>
      <c r="G153" s="16">
        <f t="shared" si="6"/>
        <v>30</v>
      </c>
      <c r="H153" s="44"/>
      <c r="I153" s="44"/>
      <c r="J153" s="44"/>
      <c r="K153" s="18">
        <f t="shared" si="7"/>
        <v>0</v>
      </c>
      <c r="L153" s="44"/>
      <c r="M153" s="44"/>
    </row>
    <row r="154" spans="1:13" ht="15.75" hidden="1">
      <c r="A154" s="11"/>
      <c r="B154" s="22" t="s">
        <v>300</v>
      </c>
      <c r="C154" s="22" t="s">
        <v>301</v>
      </c>
      <c r="D154" s="13">
        <v>43286</v>
      </c>
      <c r="E154" s="14" t="s">
        <v>16</v>
      </c>
      <c r="F154" s="40"/>
      <c r="G154" s="16">
        <f t="shared" si="6"/>
        <v>36</v>
      </c>
      <c r="H154" s="17"/>
      <c r="I154" s="17"/>
      <c r="J154" s="17"/>
      <c r="K154" s="18">
        <f t="shared" si="7"/>
        <v>0</v>
      </c>
      <c r="L154" s="17"/>
      <c r="M154" s="17"/>
    </row>
    <row r="155" spans="1:13" ht="15.75" hidden="1">
      <c r="A155" s="11"/>
      <c r="B155" s="14" t="s">
        <v>302</v>
      </c>
      <c r="C155" s="14" t="s">
        <v>303</v>
      </c>
      <c r="D155" s="13">
        <v>43314</v>
      </c>
      <c r="E155" s="14" t="s">
        <v>16</v>
      </c>
      <c r="F155" s="40"/>
      <c r="G155" s="16">
        <f t="shared" si="6"/>
        <v>32</v>
      </c>
      <c r="H155" s="17"/>
      <c r="I155" s="17"/>
      <c r="J155" s="17"/>
      <c r="K155" s="18">
        <f t="shared" si="7"/>
        <v>0</v>
      </c>
      <c r="L155" s="17"/>
      <c r="M155" s="17"/>
    </row>
    <row r="156" spans="1:13" ht="15.75" hidden="1">
      <c r="A156" s="11"/>
      <c r="B156" s="14" t="s">
        <v>304</v>
      </c>
      <c r="C156" s="14" t="s">
        <v>305</v>
      </c>
      <c r="D156" s="23">
        <v>43307</v>
      </c>
      <c r="E156" s="14" t="s">
        <v>16</v>
      </c>
      <c r="F156" s="40"/>
      <c r="G156" s="16">
        <f t="shared" si="6"/>
        <v>33</v>
      </c>
      <c r="H156" s="21"/>
      <c r="I156" s="21"/>
      <c r="J156" s="21"/>
      <c r="K156" s="18">
        <f t="shared" si="7"/>
        <v>0</v>
      </c>
      <c r="L156" s="17"/>
      <c r="M156" s="17"/>
    </row>
    <row r="157" spans="1:13" ht="15.75" hidden="1">
      <c r="A157" s="11"/>
      <c r="B157" s="22" t="s">
        <v>306</v>
      </c>
      <c r="C157" s="22" t="s">
        <v>307</v>
      </c>
      <c r="D157" s="13">
        <v>43377</v>
      </c>
      <c r="E157" s="39" t="s">
        <v>22</v>
      </c>
      <c r="F157" s="19">
        <v>10</v>
      </c>
      <c r="G157" s="16">
        <f t="shared" si="6"/>
        <v>23</v>
      </c>
      <c r="H157" s="17"/>
      <c r="I157" s="17"/>
      <c r="J157" s="17"/>
      <c r="K157" s="18">
        <f t="shared" si="7"/>
        <v>0</v>
      </c>
      <c r="L157" s="42"/>
      <c r="M157" s="42"/>
    </row>
    <row r="158" spans="1:13" ht="15.75" hidden="1">
      <c r="A158" s="11"/>
      <c r="B158" s="14" t="s">
        <v>308</v>
      </c>
      <c r="C158" s="14" t="s">
        <v>309</v>
      </c>
      <c r="D158" s="13">
        <v>43258</v>
      </c>
      <c r="E158" s="14" t="s">
        <v>87</v>
      </c>
      <c r="F158" s="15">
        <v>25</v>
      </c>
      <c r="G158" s="16">
        <f t="shared" si="6"/>
        <v>40</v>
      </c>
      <c r="H158" s="44"/>
      <c r="I158" s="44"/>
      <c r="J158" s="44"/>
      <c r="K158" s="18">
        <f t="shared" si="7"/>
        <v>0</v>
      </c>
      <c r="L158" s="44"/>
      <c r="M158" s="44"/>
    </row>
    <row r="159" spans="1:13" ht="15.75" hidden="1">
      <c r="A159" s="11"/>
      <c r="B159" s="14" t="s">
        <v>310</v>
      </c>
      <c r="C159" s="14" t="s">
        <v>311</v>
      </c>
      <c r="D159" s="13">
        <v>43370</v>
      </c>
      <c r="E159" s="14" t="s">
        <v>90</v>
      </c>
      <c r="F159" s="40"/>
      <c r="G159" s="16">
        <f t="shared" si="6"/>
        <v>24</v>
      </c>
      <c r="H159" s="17"/>
      <c r="I159" s="17"/>
      <c r="J159" s="17"/>
      <c r="K159" s="18">
        <f t="shared" si="7"/>
        <v>0</v>
      </c>
      <c r="L159" s="17"/>
      <c r="M159" s="17"/>
    </row>
    <row r="160" spans="1:13" ht="15.75" hidden="1">
      <c r="A160" s="11"/>
      <c r="B160" s="14" t="s">
        <v>312</v>
      </c>
      <c r="C160" s="14" t="s">
        <v>312</v>
      </c>
      <c r="D160" s="13">
        <v>43370</v>
      </c>
      <c r="E160" s="14" t="s">
        <v>90</v>
      </c>
      <c r="F160" s="40"/>
      <c r="G160" s="16">
        <f t="shared" si="6"/>
        <v>24</v>
      </c>
      <c r="H160" s="17"/>
      <c r="I160" s="17"/>
      <c r="J160" s="17"/>
      <c r="K160" s="18">
        <f t="shared" si="7"/>
        <v>0</v>
      </c>
      <c r="L160" s="17"/>
      <c r="M160" s="17"/>
    </row>
    <row r="161" spans="1:13" ht="15.75" hidden="1">
      <c r="A161" s="11"/>
      <c r="B161" s="14" t="s">
        <v>313</v>
      </c>
      <c r="C161" s="14" t="s">
        <v>314</v>
      </c>
      <c r="D161" s="13">
        <v>43335</v>
      </c>
      <c r="E161" s="14" t="s">
        <v>24</v>
      </c>
      <c r="F161" s="15">
        <v>42</v>
      </c>
      <c r="G161" s="16">
        <f t="shared" si="6"/>
        <v>29</v>
      </c>
      <c r="H161" s="17"/>
      <c r="I161" s="17"/>
      <c r="J161" s="17"/>
      <c r="K161" s="18">
        <f t="shared" si="7"/>
        <v>0</v>
      </c>
      <c r="L161" s="17"/>
      <c r="M161" s="17"/>
    </row>
    <row r="162" spans="1:13" ht="15.75" hidden="1">
      <c r="A162" s="11"/>
      <c r="B162" s="14" t="s">
        <v>315</v>
      </c>
      <c r="C162" s="14" t="s">
        <v>315</v>
      </c>
      <c r="D162" s="13">
        <v>43356</v>
      </c>
      <c r="E162" s="14" t="s">
        <v>316</v>
      </c>
      <c r="F162" s="40"/>
      <c r="G162" s="16">
        <f t="shared" si="6"/>
        <v>26</v>
      </c>
      <c r="H162" s="17"/>
      <c r="I162" s="17"/>
      <c r="J162" s="17"/>
      <c r="K162" s="18">
        <f t="shared" si="7"/>
        <v>0</v>
      </c>
      <c r="L162" s="17"/>
      <c r="M162" s="17"/>
    </row>
    <row r="163" spans="1:13" ht="15.75" hidden="1">
      <c r="A163" s="11"/>
      <c r="B163" s="43" t="s">
        <v>317</v>
      </c>
      <c r="C163" s="22" t="s">
        <v>318</v>
      </c>
      <c r="D163" s="23">
        <v>43293</v>
      </c>
      <c r="E163" s="39" t="s">
        <v>19</v>
      </c>
      <c r="F163" s="46">
        <v>57</v>
      </c>
      <c r="G163" s="16">
        <f t="shared" si="6"/>
        <v>35</v>
      </c>
      <c r="H163" s="44"/>
      <c r="I163" s="44"/>
      <c r="J163" s="44"/>
      <c r="K163" s="18">
        <f t="shared" si="7"/>
        <v>0</v>
      </c>
      <c r="L163" s="44"/>
      <c r="M163" s="44"/>
    </row>
    <row r="164" spans="1:13" ht="15.75" hidden="1">
      <c r="A164" s="11"/>
      <c r="B164" s="14" t="s">
        <v>319</v>
      </c>
      <c r="C164" s="14" t="s">
        <v>320</v>
      </c>
      <c r="D164" s="13">
        <v>43251</v>
      </c>
      <c r="E164" s="14" t="s">
        <v>29</v>
      </c>
      <c r="F164" s="46">
        <v>48</v>
      </c>
      <c r="G164" s="16">
        <f t="shared" si="6"/>
        <v>41</v>
      </c>
      <c r="H164" s="17"/>
      <c r="I164" s="17"/>
      <c r="J164" s="17"/>
      <c r="K164" s="18">
        <f t="shared" si="7"/>
        <v>0</v>
      </c>
      <c r="L164" s="17"/>
      <c r="M164" s="17"/>
    </row>
    <row r="165" spans="1:13" ht="15.75" hidden="1">
      <c r="A165" s="11"/>
      <c r="B165" s="22" t="s">
        <v>321</v>
      </c>
      <c r="C165" s="22" t="s">
        <v>322</v>
      </c>
      <c r="D165" s="13">
        <v>43265</v>
      </c>
      <c r="E165" s="39" t="s">
        <v>34</v>
      </c>
      <c r="F165" s="46">
        <v>1</v>
      </c>
      <c r="G165" s="16">
        <f t="shared" si="6"/>
        <v>39</v>
      </c>
      <c r="H165" s="44"/>
      <c r="I165" s="44"/>
      <c r="J165" s="44"/>
      <c r="K165" s="18">
        <f t="shared" si="7"/>
        <v>0</v>
      </c>
      <c r="L165" s="44"/>
      <c r="M165" s="44"/>
    </row>
    <row r="166" spans="1:13" ht="15.75" hidden="1">
      <c r="A166" s="11"/>
      <c r="B166" s="14" t="s">
        <v>323</v>
      </c>
      <c r="C166" s="14" t="s">
        <v>324</v>
      </c>
      <c r="D166" s="13">
        <v>43349</v>
      </c>
      <c r="E166" s="14" t="s">
        <v>90</v>
      </c>
      <c r="F166" s="46"/>
      <c r="G166" s="16">
        <f t="shared" si="6"/>
        <v>27</v>
      </c>
      <c r="H166" s="17"/>
      <c r="I166" s="17"/>
      <c r="J166" s="17"/>
      <c r="K166" s="18">
        <f t="shared" si="7"/>
        <v>0</v>
      </c>
      <c r="L166" s="17"/>
      <c r="M166" s="17"/>
    </row>
    <row r="167" spans="1:13" ht="15.75" hidden="1">
      <c r="A167" s="11"/>
      <c r="B167" s="14" t="s">
        <v>325</v>
      </c>
      <c r="C167" s="14" t="s">
        <v>326</v>
      </c>
      <c r="D167" s="13">
        <v>43342</v>
      </c>
      <c r="E167" s="14" t="s">
        <v>90</v>
      </c>
      <c r="F167" s="46"/>
      <c r="G167" s="16">
        <f t="shared" si="6"/>
        <v>28</v>
      </c>
      <c r="H167" s="17"/>
      <c r="I167" s="17"/>
      <c r="J167" s="17"/>
      <c r="K167" s="18">
        <f t="shared" si="7"/>
        <v>0</v>
      </c>
      <c r="L167" s="17"/>
      <c r="M167" s="17"/>
    </row>
    <row r="168" spans="1:13" ht="15.75" hidden="1">
      <c r="A168" s="11"/>
      <c r="B168" s="22" t="s">
        <v>327</v>
      </c>
      <c r="C168" s="22" t="s">
        <v>328</v>
      </c>
      <c r="D168" s="13">
        <v>43321</v>
      </c>
      <c r="E168" s="14" t="s">
        <v>16</v>
      </c>
      <c r="F168" s="46"/>
      <c r="G168" s="16">
        <f t="shared" si="6"/>
        <v>31</v>
      </c>
      <c r="H168" s="21"/>
      <c r="I168" s="21"/>
      <c r="J168" s="21"/>
      <c r="K168" s="18">
        <f t="shared" si="7"/>
        <v>0</v>
      </c>
      <c r="L168" s="17"/>
      <c r="M168" s="17"/>
    </row>
    <row r="169" spans="1:13" ht="15.75" hidden="1">
      <c r="A169" s="11"/>
      <c r="B169" s="14" t="s">
        <v>329</v>
      </c>
      <c r="C169" s="14" t="s">
        <v>330</v>
      </c>
      <c r="D169" s="13">
        <v>43286</v>
      </c>
      <c r="E169" s="14" t="s">
        <v>24</v>
      </c>
      <c r="F169" s="46"/>
      <c r="G169" s="16">
        <f t="shared" si="6"/>
        <v>36</v>
      </c>
      <c r="H169" s="17"/>
      <c r="I169" s="17"/>
      <c r="J169" s="17"/>
      <c r="K169" s="18">
        <f t="shared" si="7"/>
        <v>0</v>
      </c>
      <c r="L169" s="17"/>
      <c r="M169" s="17"/>
    </row>
    <row r="170" spans="1:13" ht="15.75" hidden="1">
      <c r="A170" s="11"/>
      <c r="B170" s="22" t="s">
        <v>331</v>
      </c>
      <c r="C170" s="22" t="s">
        <v>332</v>
      </c>
      <c r="D170" s="13">
        <v>43272</v>
      </c>
      <c r="E170" s="14" t="s">
        <v>24</v>
      </c>
      <c r="F170" s="46"/>
      <c r="G170" s="16">
        <f t="shared" si="6"/>
        <v>38</v>
      </c>
      <c r="H170" s="17"/>
      <c r="I170" s="17"/>
      <c r="J170" s="17"/>
      <c r="K170" s="18">
        <f t="shared" si="7"/>
        <v>0</v>
      </c>
      <c r="L170" s="17"/>
      <c r="M170" s="17"/>
    </row>
    <row r="171" spans="1:13" ht="15.75" hidden="1">
      <c r="A171" s="11"/>
      <c r="B171" s="14" t="s">
        <v>333</v>
      </c>
      <c r="C171" s="14" t="s">
        <v>334</v>
      </c>
      <c r="D171" s="13">
        <v>43342</v>
      </c>
      <c r="E171" s="14" t="s">
        <v>90</v>
      </c>
      <c r="F171" s="46"/>
      <c r="G171" s="16">
        <f t="shared" si="6"/>
        <v>28</v>
      </c>
      <c r="H171" s="17"/>
      <c r="I171" s="17"/>
      <c r="J171" s="17"/>
      <c r="K171" s="18">
        <f t="shared" si="7"/>
        <v>0</v>
      </c>
      <c r="L171" s="17"/>
      <c r="M171" s="17"/>
    </row>
    <row r="172" spans="1:13" ht="15.75" hidden="1">
      <c r="A172" s="11"/>
      <c r="B172" s="14" t="s">
        <v>335</v>
      </c>
      <c r="C172" s="14" t="s">
        <v>336</v>
      </c>
      <c r="D172" s="13">
        <v>43342</v>
      </c>
      <c r="E172" s="14" t="s">
        <v>114</v>
      </c>
      <c r="F172" s="46"/>
      <c r="G172" s="16">
        <f t="shared" si="6"/>
        <v>28</v>
      </c>
      <c r="H172" s="17"/>
      <c r="I172" s="17"/>
      <c r="J172" s="17"/>
      <c r="K172" s="18">
        <f t="shared" si="7"/>
        <v>0</v>
      </c>
      <c r="L172" s="17"/>
      <c r="M172" s="17"/>
    </row>
    <row r="173" spans="1:13" ht="15.75" hidden="1">
      <c r="A173" s="11"/>
      <c r="B173" s="14" t="s">
        <v>337</v>
      </c>
      <c r="C173" s="14" t="s">
        <v>337</v>
      </c>
      <c r="D173" s="13">
        <v>43342</v>
      </c>
      <c r="E173" s="14" t="s">
        <v>97</v>
      </c>
      <c r="F173" s="46"/>
      <c r="G173" s="16">
        <f t="shared" si="6"/>
        <v>28</v>
      </c>
      <c r="H173" s="17"/>
      <c r="I173" s="17"/>
      <c r="J173" s="17"/>
      <c r="K173" s="18">
        <f t="shared" si="7"/>
        <v>0</v>
      </c>
      <c r="L173" s="17"/>
      <c r="M173" s="17"/>
    </row>
    <row r="174" spans="1:13" ht="15.75" hidden="1">
      <c r="A174" s="11"/>
      <c r="B174" s="14" t="s">
        <v>338</v>
      </c>
      <c r="C174" s="14" t="s">
        <v>339</v>
      </c>
      <c r="D174" s="13">
        <v>43335</v>
      </c>
      <c r="E174" s="14" t="s">
        <v>52</v>
      </c>
      <c r="F174" s="46">
        <v>13</v>
      </c>
      <c r="G174" s="16">
        <f t="shared" si="6"/>
        <v>29</v>
      </c>
      <c r="H174" s="17"/>
      <c r="I174" s="17"/>
      <c r="J174" s="17"/>
      <c r="K174" s="18">
        <f t="shared" si="7"/>
        <v>0</v>
      </c>
      <c r="L174" s="17"/>
      <c r="M174" s="17"/>
    </row>
    <row r="175" spans="1:13" ht="15.75" hidden="1">
      <c r="A175" s="11"/>
      <c r="B175" s="14" t="s">
        <v>340</v>
      </c>
      <c r="C175" s="14" t="s">
        <v>341</v>
      </c>
      <c r="D175" s="13">
        <v>43328</v>
      </c>
      <c r="E175" s="14" t="s">
        <v>22</v>
      </c>
      <c r="F175" s="46">
        <v>6</v>
      </c>
      <c r="G175" s="16">
        <f t="shared" si="6"/>
        <v>30</v>
      </c>
      <c r="H175" s="44"/>
      <c r="I175" s="44"/>
      <c r="J175" s="44"/>
      <c r="K175" s="18">
        <f t="shared" si="7"/>
        <v>0</v>
      </c>
      <c r="L175" s="44"/>
      <c r="M175" s="44"/>
    </row>
    <row r="176" spans="1:13" ht="15.75" hidden="1">
      <c r="A176" s="11"/>
      <c r="B176" s="14" t="s">
        <v>165</v>
      </c>
      <c r="C176" s="14" t="s">
        <v>166</v>
      </c>
      <c r="D176" s="13">
        <v>43328</v>
      </c>
      <c r="E176" s="14" t="s">
        <v>60</v>
      </c>
      <c r="F176" s="46"/>
      <c r="G176" s="16">
        <f t="shared" si="6"/>
        <v>30</v>
      </c>
      <c r="H176" s="21"/>
      <c r="I176" s="21"/>
      <c r="J176" s="21"/>
      <c r="K176" s="18">
        <f t="shared" si="7"/>
        <v>0</v>
      </c>
      <c r="L176" s="17"/>
      <c r="M176" s="17"/>
    </row>
    <row r="177" spans="1:13" ht="15.75" hidden="1">
      <c r="A177" s="11"/>
      <c r="B177" s="14" t="s">
        <v>342</v>
      </c>
      <c r="C177" s="14" t="s">
        <v>342</v>
      </c>
      <c r="D177" s="13">
        <v>43328</v>
      </c>
      <c r="E177" s="14" t="s">
        <v>60</v>
      </c>
      <c r="F177" s="46"/>
      <c r="G177" s="16">
        <f t="shared" si="6"/>
        <v>30</v>
      </c>
      <c r="H177" s="44"/>
      <c r="I177" s="44"/>
      <c r="J177" s="44"/>
      <c r="K177" s="18">
        <f t="shared" si="7"/>
        <v>0</v>
      </c>
      <c r="L177" s="44"/>
      <c r="M177" s="44"/>
    </row>
    <row r="178" spans="1:13" ht="15.75" hidden="1">
      <c r="A178" s="11"/>
      <c r="B178" s="22" t="s">
        <v>343</v>
      </c>
      <c r="C178" s="22" t="s">
        <v>344</v>
      </c>
      <c r="D178" s="13">
        <v>43321</v>
      </c>
      <c r="E178" s="14" t="s">
        <v>90</v>
      </c>
      <c r="F178" s="46"/>
      <c r="G178" s="16">
        <f t="shared" si="6"/>
        <v>31</v>
      </c>
      <c r="H178" s="21"/>
      <c r="I178" s="21"/>
      <c r="J178" s="21"/>
      <c r="K178" s="18">
        <f t="shared" si="7"/>
        <v>0</v>
      </c>
      <c r="L178" s="21"/>
      <c r="M178" s="21"/>
    </row>
    <row r="179" spans="1:13" ht="15.75" hidden="1">
      <c r="A179" s="11"/>
      <c r="B179" s="14" t="s">
        <v>345</v>
      </c>
      <c r="C179" s="52" t="s">
        <v>346</v>
      </c>
      <c r="D179" s="13">
        <v>43314</v>
      </c>
      <c r="E179" s="14" t="s">
        <v>22</v>
      </c>
      <c r="F179" s="46">
        <v>2</v>
      </c>
      <c r="G179" s="16">
        <f t="shared" si="6"/>
        <v>32</v>
      </c>
      <c r="H179" s="17"/>
      <c r="I179" s="17"/>
      <c r="J179" s="17"/>
      <c r="K179" s="18">
        <f t="shared" si="7"/>
        <v>0</v>
      </c>
      <c r="L179" s="17"/>
      <c r="M179" s="17"/>
    </row>
    <row r="180" spans="1:13" ht="15.75" hidden="1">
      <c r="A180" s="11"/>
      <c r="B180" s="14" t="s">
        <v>347</v>
      </c>
      <c r="C180" s="14" t="s">
        <v>348</v>
      </c>
      <c r="D180" s="13">
        <v>43286</v>
      </c>
      <c r="E180" s="14" t="s">
        <v>60</v>
      </c>
      <c r="F180" s="46"/>
      <c r="G180" s="16">
        <f t="shared" si="6"/>
        <v>36</v>
      </c>
      <c r="H180" s="17"/>
      <c r="I180" s="17"/>
      <c r="J180" s="17"/>
      <c r="K180" s="18">
        <f t="shared" si="7"/>
        <v>0</v>
      </c>
      <c r="L180" s="17"/>
      <c r="M180" s="17"/>
    </row>
    <row r="181" spans="1:13" ht="15.75" hidden="1">
      <c r="A181" s="11"/>
      <c r="B181" s="22" t="s">
        <v>349</v>
      </c>
      <c r="C181" s="22" t="s">
        <v>350</v>
      </c>
      <c r="D181" s="13">
        <v>43280</v>
      </c>
      <c r="E181" s="14" t="s">
        <v>34</v>
      </c>
      <c r="F181" s="46">
        <v>1</v>
      </c>
      <c r="G181" s="16">
        <f t="shared" si="6"/>
        <v>37</v>
      </c>
      <c r="H181" s="17"/>
      <c r="I181" s="17"/>
      <c r="J181" s="17"/>
      <c r="K181" s="18">
        <f t="shared" si="7"/>
        <v>0</v>
      </c>
      <c r="L181" s="17"/>
      <c r="M181" s="17"/>
    </row>
    <row r="182" spans="1:13" ht="15.75" hidden="1">
      <c r="A182" s="11"/>
      <c r="B182" s="22" t="s">
        <v>351</v>
      </c>
      <c r="C182" s="22" t="s">
        <v>352</v>
      </c>
      <c r="D182" s="13">
        <v>43272</v>
      </c>
      <c r="E182" s="14" t="s">
        <v>19</v>
      </c>
      <c r="F182" s="46">
        <v>36</v>
      </c>
      <c r="G182" s="16">
        <f t="shared" si="6"/>
        <v>38</v>
      </c>
      <c r="H182" s="17"/>
      <c r="I182" s="17"/>
      <c r="J182" s="17"/>
      <c r="K182" s="18">
        <f t="shared" si="7"/>
        <v>0</v>
      </c>
      <c r="L182" s="17"/>
      <c r="M182" s="17"/>
    </row>
    <row r="183" spans="1:13" ht="15.75" hidden="1">
      <c r="A183" s="11"/>
      <c r="B183" s="14" t="s">
        <v>353</v>
      </c>
      <c r="C183" s="14" t="s">
        <v>354</v>
      </c>
      <c r="D183" s="13">
        <v>43258</v>
      </c>
      <c r="E183" s="14" t="s">
        <v>19</v>
      </c>
      <c r="F183" s="46">
        <v>66</v>
      </c>
      <c r="G183" s="16">
        <f t="shared" si="6"/>
        <v>40</v>
      </c>
      <c r="H183" s="44"/>
      <c r="I183" s="44"/>
      <c r="J183" s="44"/>
      <c r="K183" s="18">
        <f t="shared" si="7"/>
        <v>0</v>
      </c>
      <c r="L183" s="44"/>
      <c r="M183" s="44"/>
    </row>
    <row r="184" spans="1:13" ht="15.75" hidden="1">
      <c r="A184" s="11"/>
      <c r="B184" s="14" t="s">
        <v>355</v>
      </c>
      <c r="C184" s="14" t="s">
        <v>356</v>
      </c>
      <c r="D184" s="23">
        <v>43307</v>
      </c>
      <c r="E184" s="14" t="s">
        <v>60</v>
      </c>
      <c r="F184" s="46"/>
      <c r="G184" s="16">
        <f t="shared" si="6"/>
        <v>33</v>
      </c>
      <c r="H184" s="21"/>
      <c r="I184" s="21"/>
      <c r="J184" s="21"/>
      <c r="K184" s="18">
        <f t="shared" si="7"/>
        <v>0</v>
      </c>
      <c r="L184" s="17"/>
      <c r="M184" s="17"/>
    </row>
    <row r="185" spans="1:13" ht="15.75" hidden="1">
      <c r="A185" s="11"/>
      <c r="B185" s="14" t="s">
        <v>357</v>
      </c>
      <c r="C185" s="14" t="s">
        <v>358</v>
      </c>
      <c r="D185" s="13">
        <v>43328</v>
      </c>
      <c r="E185" s="14" t="s">
        <v>250</v>
      </c>
      <c r="F185" s="46"/>
      <c r="G185" s="16">
        <f t="shared" si="6"/>
        <v>30</v>
      </c>
      <c r="H185" s="17"/>
      <c r="I185" s="17"/>
      <c r="J185" s="17"/>
      <c r="K185" s="18">
        <f t="shared" si="7"/>
        <v>0</v>
      </c>
      <c r="L185" s="17"/>
      <c r="M185" s="17"/>
    </row>
    <row r="186" spans="1:13" ht="15.75" hidden="1">
      <c r="A186" s="11"/>
      <c r="B186" s="22" t="s">
        <v>359</v>
      </c>
      <c r="C186" s="22" t="s">
        <v>360</v>
      </c>
      <c r="D186" s="13">
        <v>43321</v>
      </c>
      <c r="E186" s="14" t="s">
        <v>114</v>
      </c>
      <c r="F186" s="46"/>
      <c r="G186" s="16">
        <f t="shared" si="6"/>
        <v>31</v>
      </c>
      <c r="H186" s="21"/>
      <c r="I186" s="21"/>
      <c r="J186" s="21"/>
      <c r="K186" s="18">
        <f t="shared" si="7"/>
        <v>0</v>
      </c>
      <c r="L186" s="17"/>
      <c r="M186" s="17"/>
    </row>
    <row r="187" spans="1:13" ht="15.75" hidden="1">
      <c r="A187" s="11"/>
      <c r="B187" s="14" t="s">
        <v>361</v>
      </c>
      <c r="C187" s="14" t="s">
        <v>362</v>
      </c>
      <c r="D187" s="13">
        <v>43286</v>
      </c>
      <c r="E187" s="14" t="s">
        <v>29</v>
      </c>
      <c r="F187" s="46"/>
      <c r="G187" s="16">
        <f t="shared" si="6"/>
        <v>36</v>
      </c>
      <c r="H187" s="17"/>
      <c r="I187" s="17"/>
      <c r="J187" s="17"/>
      <c r="K187" s="18">
        <f t="shared" si="7"/>
        <v>0</v>
      </c>
      <c r="L187" s="17"/>
      <c r="M187" s="17"/>
    </row>
    <row r="188" spans="1:13" ht="15.75" hidden="1">
      <c r="A188" s="11"/>
      <c r="B188" s="14" t="s">
        <v>363</v>
      </c>
      <c r="C188" s="14" t="s">
        <v>364</v>
      </c>
      <c r="D188" s="13">
        <v>43286</v>
      </c>
      <c r="E188" s="14" t="s">
        <v>22</v>
      </c>
      <c r="F188" s="46">
        <v>8</v>
      </c>
      <c r="G188" s="16">
        <f t="shared" si="6"/>
        <v>36</v>
      </c>
      <c r="H188" s="17"/>
      <c r="I188" s="17"/>
      <c r="J188" s="17"/>
      <c r="K188" s="18">
        <f t="shared" si="7"/>
        <v>0</v>
      </c>
      <c r="L188" s="17"/>
      <c r="M188" s="17"/>
    </row>
    <row r="189" spans="1:13" ht="15.75" hidden="1">
      <c r="A189" s="11"/>
      <c r="B189" s="14" t="s">
        <v>365</v>
      </c>
      <c r="C189" s="14" t="s">
        <v>366</v>
      </c>
      <c r="D189" s="13">
        <v>43286</v>
      </c>
      <c r="E189" s="14" t="s">
        <v>114</v>
      </c>
      <c r="F189" s="46"/>
      <c r="G189" s="16">
        <f t="shared" si="6"/>
        <v>36</v>
      </c>
      <c r="H189" s="17"/>
      <c r="I189" s="17"/>
      <c r="J189" s="17"/>
      <c r="K189" s="18">
        <f t="shared" si="7"/>
        <v>0</v>
      </c>
      <c r="L189" s="17"/>
      <c r="M189" s="17"/>
    </row>
    <row r="190" spans="1:13" ht="15.75" hidden="1">
      <c r="A190" s="11"/>
      <c r="B190" s="22" t="s">
        <v>367</v>
      </c>
      <c r="C190" s="22" t="s">
        <v>368</v>
      </c>
      <c r="D190" s="13">
        <v>43279</v>
      </c>
      <c r="E190" s="14" t="s">
        <v>29</v>
      </c>
      <c r="F190" s="46"/>
      <c r="G190" s="16">
        <f t="shared" si="6"/>
        <v>37</v>
      </c>
      <c r="H190" s="17"/>
      <c r="I190" s="17"/>
      <c r="J190" s="17"/>
      <c r="K190" s="18">
        <f t="shared" si="7"/>
        <v>0</v>
      </c>
      <c r="L190" s="17"/>
      <c r="M190" s="17"/>
    </row>
    <row r="191" spans="1:13" ht="15.75" hidden="1">
      <c r="A191" s="11"/>
      <c r="B191" s="20" t="s">
        <v>369</v>
      </c>
      <c r="C191" s="20" t="s">
        <v>370</v>
      </c>
      <c r="D191" s="13">
        <v>43244</v>
      </c>
      <c r="E191" s="39" t="s">
        <v>16</v>
      </c>
      <c r="F191" s="46"/>
      <c r="G191" s="16">
        <f t="shared" si="6"/>
        <v>42</v>
      </c>
      <c r="H191" s="21"/>
      <c r="I191" s="21"/>
      <c r="J191" s="21"/>
      <c r="K191" s="18">
        <f t="shared" si="7"/>
        <v>0</v>
      </c>
      <c r="L191" s="17"/>
      <c r="M191" s="17"/>
    </row>
    <row r="192" spans="1:13" ht="15.75" hidden="1">
      <c r="A192" s="11"/>
      <c r="B192" s="14" t="s">
        <v>371</v>
      </c>
      <c r="C192" s="14" t="s">
        <v>371</v>
      </c>
      <c r="D192" s="13">
        <v>43237</v>
      </c>
      <c r="E192" s="14" t="s">
        <v>16</v>
      </c>
      <c r="F192" s="46"/>
      <c r="G192" s="16">
        <f t="shared" si="6"/>
        <v>43</v>
      </c>
      <c r="H192" s="17"/>
      <c r="I192" s="17"/>
      <c r="J192" s="17"/>
      <c r="K192" s="18">
        <f t="shared" si="7"/>
        <v>0</v>
      </c>
      <c r="L192" s="17"/>
      <c r="M192" s="17"/>
    </row>
    <row r="193" spans="1:13" ht="15.75" hidden="1">
      <c r="A193" s="11"/>
      <c r="B193" s="22" t="s">
        <v>372</v>
      </c>
      <c r="C193" s="22" t="s">
        <v>373</v>
      </c>
      <c r="D193" s="13">
        <v>43230</v>
      </c>
      <c r="E193" s="14" t="s">
        <v>24</v>
      </c>
      <c r="F193" s="46">
        <v>46</v>
      </c>
      <c r="G193" s="16">
        <f t="shared" si="6"/>
        <v>44</v>
      </c>
      <c r="H193" s="17"/>
      <c r="I193" s="17"/>
      <c r="J193" s="17"/>
      <c r="K193" s="18">
        <f t="shared" si="7"/>
        <v>0</v>
      </c>
      <c r="L193" s="42"/>
      <c r="M193" s="42"/>
    </row>
    <row r="194" spans="1:13" ht="15.75" hidden="1">
      <c r="A194" s="11"/>
      <c r="B194" s="14" t="s">
        <v>374</v>
      </c>
      <c r="C194" s="14" t="s">
        <v>375</v>
      </c>
      <c r="D194" s="13">
        <v>43223</v>
      </c>
      <c r="E194" s="14" t="s">
        <v>16</v>
      </c>
      <c r="F194" s="46"/>
      <c r="G194" s="16">
        <f t="shared" si="6"/>
        <v>45</v>
      </c>
      <c r="H194" s="17"/>
      <c r="I194" s="17"/>
      <c r="J194" s="17"/>
      <c r="K194" s="18">
        <f t="shared" si="7"/>
        <v>0</v>
      </c>
      <c r="L194" s="17"/>
      <c r="M194" s="17"/>
    </row>
    <row r="195" spans="1:13" ht="15.75" hidden="1">
      <c r="A195" s="11"/>
      <c r="B195" s="22" t="s">
        <v>376</v>
      </c>
      <c r="C195" s="22" t="s">
        <v>377</v>
      </c>
      <c r="D195" s="13">
        <v>43216</v>
      </c>
      <c r="E195" s="39" t="s">
        <v>16</v>
      </c>
      <c r="F195" s="46"/>
      <c r="G195" s="16">
        <f t="shared" si="6"/>
        <v>46</v>
      </c>
      <c r="H195" s="44"/>
      <c r="I195" s="44"/>
      <c r="J195" s="44"/>
      <c r="K195" s="18">
        <f t="shared" si="7"/>
        <v>0</v>
      </c>
      <c r="L195" s="17"/>
      <c r="M195" s="17"/>
    </row>
    <row r="196" spans="1:13" ht="15.75" hidden="1">
      <c r="A196" s="11"/>
      <c r="B196" s="14" t="s">
        <v>151</v>
      </c>
      <c r="C196" s="14" t="s">
        <v>152</v>
      </c>
      <c r="D196" s="13">
        <v>43209</v>
      </c>
      <c r="E196" s="14" t="s">
        <v>34</v>
      </c>
      <c r="F196" s="46">
        <v>1</v>
      </c>
      <c r="G196" s="16">
        <f t="shared" si="6"/>
        <v>47</v>
      </c>
      <c r="H196" s="17"/>
      <c r="I196" s="17"/>
      <c r="J196" s="17"/>
      <c r="K196" s="18">
        <f t="shared" si="7"/>
        <v>0</v>
      </c>
      <c r="L196" s="17"/>
      <c r="M196" s="17"/>
    </row>
    <row r="197" spans="1:13" ht="15.75" hidden="1">
      <c r="A197" s="11"/>
      <c r="B197" s="14" t="s">
        <v>378</v>
      </c>
      <c r="C197" s="14" t="s">
        <v>379</v>
      </c>
      <c r="D197" s="13">
        <v>43174</v>
      </c>
      <c r="E197" s="14" t="s">
        <v>24</v>
      </c>
      <c r="F197" s="46">
        <v>65</v>
      </c>
      <c r="G197" s="16">
        <f t="shared" si="6"/>
        <v>52</v>
      </c>
      <c r="H197" s="21"/>
      <c r="I197" s="21"/>
      <c r="J197" s="21"/>
      <c r="K197" s="18">
        <f t="shared" si="7"/>
        <v>0</v>
      </c>
      <c r="L197" s="17"/>
      <c r="M197" s="17"/>
    </row>
    <row r="198" spans="1:13" ht="15.75" hidden="1">
      <c r="A198" s="11"/>
      <c r="B198" s="22" t="s">
        <v>380</v>
      </c>
      <c r="C198" s="22" t="s">
        <v>381</v>
      </c>
      <c r="D198" s="13">
        <v>43279</v>
      </c>
      <c r="E198" s="14" t="s">
        <v>316</v>
      </c>
      <c r="F198" s="46"/>
      <c r="G198" s="16">
        <f t="shared" si="6"/>
        <v>37</v>
      </c>
      <c r="H198" s="17"/>
      <c r="I198" s="17"/>
      <c r="J198" s="17"/>
      <c r="K198" s="18"/>
      <c r="L198" s="17"/>
      <c r="M198" s="17"/>
    </row>
    <row r="199" spans="1:13" ht="15.75" hidden="1">
      <c r="A199" s="11"/>
      <c r="B199" s="22" t="s">
        <v>382</v>
      </c>
      <c r="C199" s="22" t="s">
        <v>383</v>
      </c>
      <c r="D199" s="13">
        <v>43272</v>
      </c>
      <c r="E199" s="14" t="s">
        <v>16</v>
      </c>
      <c r="F199" s="46"/>
      <c r="G199" s="16">
        <f t="shared" si="6"/>
        <v>38</v>
      </c>
      <c r="H199" s="17"/>
      <c r="I199" s="17"/>
      <c r="J199" s="17"/>
      <c r="K199" s="18">
        <f aca="true" t="shared" si="8" ref="K199:K256">IF(J199&lt;&gt;0,-(J199-H199)/J199,"")</f>
        <v>0</v>
      </c>
      <c r="L199" s="17"/>
      <c r="M199" s="17"/>
    </row>
    <row r="200" spans="1:13" ht="15.75" hidden="1">
      <c r="A200" s="11"/>
      <c r="B200" s="22" t="s">
        <v>384</v>
      </c>
      <c r="C200" s="27" t="s">
        <v>385</v>
      </c>
      <c r="D200" s="13">
        <v>43272</v>
      </c>
      <c r="E200" s="14" t="s">
        <v>90</v>
      </c>
      <c r="F200" s="46"/>
      <c r="G200" s="16">
        <f t="shared" si="6"/>
        <v>38</v>
      </c>
      <c r="H200" s="17"/>
      <c r="I200" s="17"/>
      <c r="J200" s="17"/>
      <c r="K200" s="18">
        <f t="shared" si="8"/>
        <v>0</v>
      </c>
      <c r="L200" s="17"/>
      <c r="M200" s="17"/>
    </row>
    <row r="201" spans="1:13" ht="15.75" hidden="1">
      <c r="A201" s="11"/>
      <c r="B201" s="22" t="s">
        <v>386</v>
      </c>
      <c r="C201" s="22" t="s">
        <v>387</v>
      </c>
      <c r="D201" s="13">
        <v>43272</v>
      </c>
      <c r="E201" s="14" t="s">
        <v>22</v>
      </c>
      <c r="F201" s="46">
        <v>16</v>
      </c>
      <c r="G201" s="16">
        <f t="shared" si="6"/>
        <v>38</v>
      </c>
      <c r="H201" s="17"/>
      <c r="I201" s="17"/>
      <c r="J201" s="17"/>
      <c r="K201" s="18">
        <f t="shared" si="8"/>
        <v>0</v>
      </c>
      <c r="L201" s="17"/>
      <c r="M201" s="17"/>
    </row>
    <row r="202" spans="1:13" ht="15.75" hidden="1">
      <c r="A202" s="11"/>
      <c r="B202" s="27" t="s">
        <v>388</v>
      </c>
      <c r="C202" s="27" t="s">
        <v>388</v>
      </c>
      <c r="D202" s="13">
        <v>43272</v>
      </c>
      <c r="E202" s="14" t="s">
        <v>114</v>
      </c>
      <c r="F202" s="46"/>
      <c r="G202" s="16">
        <f t="shared" si="6"/>
        <v>38</v>
      </c>
      <c r="H202" s="17"/>
      <c r="I202" s="17"/>
      <c r="J202" s="17"/>
      <c r="K202" s="18">
        <f t="shared" si="8"/>
        <v>0</v>
      </c>
      <c r="L202" s="17"/>
      <c r="M202" s="17"/>
    </row>
    <row r="203" spans="1:13" ht="15.75" hidden="1">
      <c r="A203" s="11"/>
      <c r="B203" s="22" t="s">
        <v>389</v>
      </c>
      <c r="C203" s="22" t="s">
        <v>389</v>
      </c>
      <c r="D203" s="13">
        <v>43265</v>
      </c>
      <c r="E203" s="14" t="s">
        <v>34</v>
      </c>
      <c r="F203" s="46">
        <v>2</v>
      </c>
      <c r="G203" s="16">
        <f t="shared" si="6"/>
        <v>39</v>
      </c>
      <c r="H203" s="17"/>
      <c r="I203" s="17"/>
      <c r="J203" s="17"/>
      <c r="K203" s="18">
        <f t="shared" si="8"/>
        <v>0</v>
      </c>
      <c r="L203" s="42"/>
      <c r="M203" s="42"/>
    </row>
    <row r="204" spans="1:13" ht="15.75" hidden="1">
      <c r="A204" s="11"/>
      <c r="B204" s="22" t="s">
        <v>390</v>
      </c>
      <c r="C204" s="22" t="s">
        <v>391</v>
      </c>
      <c r="D204" s="13">
        <v>43265</v>
      </c>
      <c r="E204" s="39" t="s">
        <v>90</v>
      </c>
      <c r="F204" s="46"/>
      <c r="G204" s="16">
        <f t="shared" si="6"/>
        <v>39</v>
      </c>
      <c r="H204" s="17"/>
      <c r="I204" s="17"/>
      <c r="J204" s="17"/>
      <c r="K204" s="18">
        <f t="shared" si="8"/>
        <v>0</v>
      </c>
      <c r="L204" s="17"/>
      <c r="M204" s="17"/>
    </row>
    <row r="205" spans="1:13" ht="15.75" hidden="1">
      <c r="A205" s="11"/>
      <c r="B205" s="22" t="s">
        <v>392</v>
      </c>
      <c r="C205" s="22" t="s">
        <v>393</v>
      </c>
      <c r="D205" s="13">
        <v>43265</v>
      </c>
      <c r="E205" s="39" t="s">
        <v>22</v>
      </c>
      <c r="F205" s="46">
        <v>3</v>
      </c>
      <c r="G205" s="16">
        <f t="shared" si="6"/>
        <v>39</v>
      </c>
      <c r="H205" s="17"/>
      <c r="I205" s="17"/>
      <c r="J205" s="17"/>
      <c r="K205" s="18">
        <f t="shared" si="8"/>
        <v>0</v>
      </c>
      <c r="L205" s="42"/>
      <c r="M205" s="42"/>
    </row>
    <row r="206" spans="1:13" ht="15.75" hidden="1">
      <c r="A206" s="11"/>
      <c r="B206" s="14" t="s">
        <v>394</v>
      </c>
      <c r="C206" s="14" t="s">
        <v>395</v>
      </c>
      <c r="D206" s="13">
        <v>43258</v>
      </c>
      <c r="E206" s="14" t="s">
        <v>90</v>
      </c>
      <c r="F206" s="46"/>
      <c r="G206" s="16">
        <f t="shared" si="6"/>
        <v>40</v>
      </c>
      <c r="H206" s="44"/>
      <c r="I206" s="44"/>
      <c r="J206" s="44"/>
      <c r="K206" s="18">
        <f t="shared" si="8"/>
        <v>0</v>
      </c>
      <c r="L206" s="44"/>
      <c r="M206" s="44"/>
    </row>
    <row r="207" spans="1:13" ht="15.75" hidden="1">
      <c r="A207" s="11"/>
      <c r="B207" s="14" t="s">
        <v>396</v>
      </c>
      <c r="C207" s="14" t="s">
        <v>397</v>
      </c>
      <c r="D207" s="13">
        <v>43251</v>
      </c>
      <c r="E207" s="14" t="s">
        <v>16</v>
      </c>
      <c r="F207" s="46"/>
      <c r="G207" s="16">
        <f t="shared" si="6"/>
        <v>41</v>
      </c>
      <c r="H207" s="17"/>
      <c r="I207" s="17"/>
      <c r="J207" s="17"/>
      <c r="K207" s="18">
        <f t="shared" si="8"/>
        <v>0</v>
      </c>
      <c r="L207" s="17"/>
      <c r="M207" s="17"/>
    </row>
    <row r="208" spans="1:13" ht="15.75" hidden="1">
      <c r="A208" s="11"/>
      <c r="B208" s="20" t="s">
        <v>398</v>
      </c>
      <c r="C208" s="20" t="s">
        <v>399</v>
      </c>
      <c r="D208" s="13">
        <v>43251</v>
      </c>
      <c r="E208" s="39" t="s">
        <v>22</v>
      </c>
      <c r="F208" s="46">
        <v>18</v>
      </c>
      <c r="G208" s="16">
        <f t="shared" si="6"/>
        <v>41</v>
      </c>
      <c r="H208" s="21"/>
      <c r="I208" s="21"/>
      <c r="J208" s="21"/>
      <c r="K208" s="18">
        <f t="shared" si="8"/>
        <v>0</v>
      </c>
      <c r="L208" s="21"/>
      <c r="M208" s="21"/>
    </row>
    <row r="209" spans="1:13" ht="15.75" hidden="1">
      <c r="A209" s="11"/>
      <c r="B209" s="14" t="s">
        <v>400</v>
      </c>
      <c r="C209" s="14" t="s">
        <v>401</v>
      </c>
      <c r="D209" s="13">
        <v>43237</v>
      </c>
      <c r="E209" s="14" t="s">
        <v>22</v>
      </c>
      <c r="F209" s="46">
        <v>7</v>
      </c>
      <c r="G209" s="16">
        <f t="shared" si="6"/>
        <v>43</v>
      </c>
      <c r="H209" s="17"/>
      <c r="I209" s="17"/>
      <c r="J209" s="17"/>
      <c r="K209" s="18">
        <f t="shared" si="8"/>
        <v>0</v>
      </c>
      <c r="L209" s="42"/>
      <c r="M209" s="42"/>
    </row>
    <row r="210" spans="1:13" ht="15.75" hidden="1">
      <c r="A210" s="11"/>
      <c r="B210" s="14" t="s">
        <v>402</v>
      </c>
      <c r="C210" s="14" t="s">
        <v>403</v>
      </c>
      <c r="D210" s="13">
        <v>43237</v>
      </c>
      <c r="E210" s="14" t="s">
        <v>52</v>
      </c>
      <c r="F210" s="46">
        <v>19</v>
      </c>
      <c r="G210" s="16">
        <f t="shared" si="6"/>
        <v>43</v>
      </c>
      <c r="H210" s="17"/>
      <c r="I210" s="17"/>
      <c r="J210" s="17"/>
      <c r="K210" s="18">
        <f t="shared" si="8"/>
        <v>0</v>
      </c>
      <c r="L210" s="17"/>
      <c r="M210" s="17"/>
    </row>
    <row r="211" spans="1:13" ht="15.75" hidden="1">
      <c r="A211" s="11"/>
      <c r="B211" s="22" t="s">
        <v>404</v>
      </c>
      <c r="C211" s="22" t="s">
        <v>405</v>
      </c>
      <c r="D211" s="13">
        <v>43230</v>
      </c>
      <c r="E211" s="14" t="s">
        <v>24</v>
      </c>
      <c r="F211" s="46">
        <v>24</v>
      </c>
      <c r="G211" s="16">
        <f t="shared" si="6"/>
        <v>44</v>
      </c>
      <c r="H211" s="17"/>
      <c r="I211" s="17"/>
      <c r="J211" s="17"/>
      <c r="K211" s="18">
        <f t="shared" si="8"/>
        <v>0</v>
      </c>
      <c r="L211" s="42"/>
      <c r="M211" s="42"/>
    </row>
    <row r="212" spans="1:13" ht="15.75" hidden="1">
      <c r="A212" s="11"/>
      <c r="B212" s="22" t="s">
        <v>406</v>
      </c>
      <c r="C212" s="22" t="s">
        <v>407</v>
      </c>
      <c r="D212" s="13">
        <v>43230</v>
      </c>
      <c r="E212" s="14" t="s">
        <v>34</v>
      </c>
      <c r="F212" s="46">
        <v>2</v>
      </c>
      <c r="G212" s="16">
        <f t="shared" si="6"/>
        <v>44</v>
      </c>
      <c r="H212" s="17"/>
      <c r="I212" s="17"/>
      <c r="J212" s="17"/>
      <c r="K212" s="18">
        <f t="shared" si="8"/>
        <v>0</v>
      </c>
      <c r="L212" s="42"/>
      <c r="M212" s="42"/>
    </row>
    <row r="213" spans="1:13" ht="15.75" hidden="1">
      <c r="A213" s="11"/>
      <c r="B213" s="22" t="s">
        <v>408</v>
      </c>
      <c r="C213" s="22" t="s">
        <v>409</v>
      </c>
      <c r="D213" s="13">
        <v>43230</v>
      </c>
      <c r="E213" s="14" t="s">
        <v>22</v>
      </c>
      <c r="F213" s="46">
        <v>6</v>
      </c>
      <c r="G213" s="16">
        <f t="shared" si="6"/>
        <v>44</v>
      </c>
      <c r="H213" s="17"/>
      <c r="I213" s="17"/>
      <c r="J213" s="17"/>
      <c r="K213" s="18">
        <f t="shared" si="8"/>
        <v>0</v>
      </c>
      <c r="L213" s="42"/>
      <c r="M213" s="42"/>
    </row>
    <row r="214" spans="1:13" ht="15.75" hidden="1">
      <c r="A214" s="11"/>
      <c r="B214" s="22" t="s">
        <v>410</v>
      </c>
      <c r="C214" s="22" t="s">
        <v>411</v>
      </c>
      <c r="D214" s="13">
        <v>43230</v>
      </c>
      <c r="E214" s="14" t="s">
        <v>87</v>
      </c>
      <c r="F214" s="46">
        <v>24</v>
      </c>
      <c r="G214" s="16">
        <f t="shared" si="6"/>
        <v>44</v>
      </c>
      <c r="H214" s="17"/>
      <c r="I214" s="17"/>
      <c r="J214" s="17"/>
      <c r="K214" s="18">
        <f t="shared" si="8"/>
        <v>0</v>
      </c>
      <c r="L214" s="17"/>
      <c r="M214" s="17"/>
    </row>
    <row r="215" spans="1:13" ht="15.75" hidden="1">
      <c r="A215" s="11"/>
      <c r="B215" s="22" t="s">
        <v>412</v>
      </c>
      <c r="C215" s="22" t="s">
        <v>413</v>
      </c>
      <c r="D215" s="13">
        <v>43230</v>
      </c>
      <c r="E215" s="14" t="s">
        <v>90</v>
      </c>
      <c r="F215" s="46"/>
      <c r="G215" s="16">
        <f t="shared" si="6"/>
        <v>44</v>
      </c>
      <c r="H215" s="17"/>
      <c r="I215" s="17"/>
      <c r="J215" s="17"/>
      <c r="K215" s="18">
        <f t="shared" si="8"/>
        <v>0</v>
      </c>
      <c r="L215" s="42"/>
      <c r="M215" s="42"/>
    </row>
    <row r="216" spans="1:13" ht="15.75" hidden="1">
      <c r="A216" s="11"/>
      <c r="B216" s="22" t="s">
        <v>414</v>
      </c>
      <c r="C216" s="22" t="s">
        <v>415</v>
      </c>
      <c r="D216" s="13">
        <v>43230</v>
      </c>
      <c r="E216" s="14" t="s">
        <v>114</v>
      </c>
      <c r="F216" s="46"/>
      <c r="G216" s="16">
        <f t="shared" si="6"/>
        <v>44</v>
      </c>
      <c r="H216" s="17"/>
      <c r="I216" s="17"/>
      <c r="J216" s="17"/>
      <c r="K216" s="18">
        <f t="shared" si="8"/>
        <v>0</v>
      </c>
      <c r="L216" s="42"/>
      <c r="M216" s="42"/>
    </row>
    <row r="217" spans="1:13" ht="15.75" hidden="1">
      <c r="A217" s="11"/>
      <c r="B217" s="22" t="s">
        <v>416</v>
      </c>
      <c r="C217" s="22" t="s">
        <v>417</v>
      </c>
      <c r="D217" s="13">
        <v>43223</v>
      </c>
      <c r="E217" s="39" t="s">
        <v>19</v>
      </c>
      <c r="F217" s="46">
        <v>53</v>
      </c>
      <c r="G217" s="16">
        <f t="shared" si="6"/>
        <v>45</v>
      </c>
      <c r="H217" s="17"/>
      <c r="I217" s="17"/>
      <c r="J217" s="17"/>
      <c r="K217" s="18">
        <f t="shared" si="8"/>
        <v>0</v>
      </c>
      <c r="L217" s="17"/>
      <c r="M217" s="17"/>
    </row>
    <row r="218" spans="1:13" ht="15.75" hidden="1">
      <c r="A218" s="11"/>
      <c r="B218" s="14" t="s">
        <v>418</v>
      </c>
      <c r="C218" s="14" t="s">
        <v>419</v>
      </c>
      <c r="D218" s="13">
        <v>43223</v>
      </c>
      <c r="E218" s="14" t="s">
        <v>19</v>
      </c>
      <c r="F218" s="46">
        <v>45</v>
      </c>
      <c r="G218" s="16">
        <f t="shared" si="6"/>
        <v>45</v>
      </c>
      <c r="H218" s="17"/>
      <c r="I218" s="17"/>
      <c r="J218" s="17"/>
      <c r="K218" s="18">
        <f t="shared" si="8"/>
        <v>0</v>
      </c>
      <c r="L218" s="17"/>
      <c r="M218" s="17"/>
    </row>
    <row r="219" spans="1:13" ht="15.75" hidden="1">
      <c r="A219" s="11"/>
      <c r="B219" s="22" t="s">
        <v>150</v>
      </c>
      <c r="C219" s="22" t="s">
        <v>150</v>
      </c>
      <c r="D219" s="13">
        <v>43223</v>
      </c>
      <c r="E219" s="39" t="s">
        <v>34</v>
      </c>
      <c r="F219" s="46">
        <v>2</v>
      </c>
      <c r="G219" s="16">
        <f t="shared" si="6"/>
        <v>45</v>
      </c>
      <c r="H219" s="44"/>
      <c r="I219" s="44"/>
      <c r="J219" s="44"/>
      <c r="K219" s="18">
        <f t="shared" si="8"/>
        <v>0</v>
      </c>
      <c r="L219" s="17"/>
      <c r="M219" s="17"/>
    </row>
    <row r="220" spans="1:13" ht="15.75" hidden="1">
      <c r="A220" s="11"/>
      <c r="B220" s="14" t="s">
        <v>420</v>
      </c>
      <c r="C220" s="14" t="s">
        <v>421</v>
      </c>
      <c r="D220" s="13">
        <v>43223</v>
      </c>
      <c r="E220" s="14" t="s">
        <v>114</v>
      </c>
      <c r="F220" s="46"/>
      <c r="G220" s="16">
        <f t="shared" si="6"/>
        <v>45</v>
      </c>
      <c r="H220" s="17"/>
      <c r="I220" s="17"/>
      <c r="J220" s="17"/>
      <c r="K220" s="18">
        <f t="shared" si="8"/>
        <v>0</v>
      </c>
      <c r="L220" s="17"/>
      <c r="M220" s="17"/>
    </row>
    <row r="221" spans="1:13" ht="15.75" hidden="1">
      <c r="A221" s="11"/>
      <c r="B221" s="14" t="s">
        <v>422</v>
      </c>
      <c r="C221" s="14" t="s">
        <v>422</v>
      </c>
      <c r="D221" s="13">
        <v>43223</v>
      </c>
      <c r="E221" s="14" t="s">
        <v>423</v>
      </c>
      <c r="F221" s="46"/>
      <c r="G221" s="16">
        <f t="shared" si="6"/>
        <v>45</v>
      </c>
      <c r="H221" s="17"/>
      <c r="I221" s="17"/>
      <c r="J221" s="17"/>
      <c r="K221" s="18">
        <f t="shared" si="8"/>
        <v>0</v>
      </c>
      <c r="L221" s="17"/>
      <c r="M221" s="17"/>
    </row>
    <row r="222" spans="1:13" ht="15.75" hidden="1">
      <c r="A222" s="11"/>
      <c r="B222" s="22" t="s">
        <v>424</v>
      </c>
      <c r="C222" s="22" t="s">
        <v>425</v>
      </c>
      <c r="D222" s="13">
        <v>43216</v>
      </c>
      <c r="E222" s="39" t="s">
        <v>22</v>
      </c>
      <c r="F222" s="46">
        <v>15</v>
      </c>
      <c r="G222" s="16">
        <f t="shared" si="6"/>
        <v>46</v>
      </c>
      <c r="H222" s="44"/>
      <c r="I222" s="44"/>
      <c r="J222" s="44"/>
      <c r="K222" s="18">
        <f t="shared" si="8"/>
        <v>0</v>
      </c>
      <c r="L222" s="17"/>
      <c r="M222" s="17"/>
    </row>
    <row r="223" spans="1:13" ht="15.75" hidden="1">
      <c r="A223" s="11"/>
      <c r="B223" s="22" t="s">
        <v>426</v>
      </c>
      <c r="C223" s="22" t="s">
        <v>427</v>
      </c>
      <c r="D223" s="13">
        <v>43216</v>
      </c>
      <c r="E223" s="39" t="s">
        <v>90</v>
      </c>
      <c r="F223" s="46"/>
      <c r="G223" s="16">
        <f t="shared" si="6"/>
        <v>46</v>
      </c>
      <c r="H223" s="17"/>
      <c r="I223" s="24"/>
      <c r="J223" s="17"/>
      <c r="K223" s="18">
        <f t="shared" si="8"/>
        <v>0</v>
      </c>
      <c r="L223" s="17"/>
      <c r="M223" s="24"/>
    </row>
    <row r="224" spans="1:13" ht="15.75" hidden="1">
      <c r="A224" s="11"/>
      <c r="B224" s="22" t="s">
        <v>428</v>
      </c>
      <c r="C224" s="22" t="s">
        <v>429</v>
      </c>
      <c r="D224" s="13">
        <v>43216</v>
      </c>
      <c r="E224" s="14" t="s">
        <v>430</v>
      </c>
      <c r="F224" s="46"/>
      <c r="G224" s="16">
        <f t="shared" si="6"/>
        <v>46</v>
      </c>
      <c r="H224" s="17"/>
      <c r="I224" s="24"/>
      <c r="J224" s="17"/>
      <c r="K224" s="18">
        <f t="shared" si="8"/>
        <v>0</v>
      </c>
      <c r="L224" s="17"/>
      <c r="M224" s="24"/>
    </row>
    <row r="225" spans="1:13" ht="15.75" hidden="1">
      <c r="A225" s="11"/>
      <c r="B225" s="14" t="s">
        <v>431</v>
      </c>
      <c r="C225" s="14" t="s">
        <v>432</v>
      </c>
      <c r="D225" s="13">
        <v>43209</v>
      </c>
      <c r="E225" s="14" t="s">
        <v>34</v>
      </c>
      <c r="F225" s="46">
        <v>1</v>
      </c>
      <c r="G225" s="16">
        <f t="shared" si="6"/>
        <v>47</v>
      </c>
      <c r="H225" s="17"/>
      <c r="I225" s="17"/>
      <c r="J225" s="17"/>
      <c r="K225" s="18">
        <f t="shared" si="8"/>
        <v>0</v>
      </c>
      <c r="L225" s="17"/>
      <c r="M225" s="17"/>
    </row>
    <row r="226" spans="1:13" ht="15.75" hidden="1">
      <c r="A226" s="11"/>
      <c r="B226" s="22" t="s">
        <v>433</v>
      </c>
      <c r="C226" s="22" t="s">
        <v>434</v>
      </c>
      <c r="D226" s="53">
        <v>43209</v>
      </c>
      <c r="E226" s="39" t="s">
        <v>29</v>
      </c>
      <c r="F226" s="46">
        <v>40</v>
      </c>
      <c r="G226" s="16">
        <f t="shared" si="6"/>
        <v>47</v>
      </c>
      <c r="H226" s="17"/>
      <c r="I226" s="17"/>
      <c r="J226" s="17"/>
      <c r="K226" s="18">
        <f t="shared" si="8"/>
        <v>0</v>
      </c>
      <c r="L226" s="44"/>
      <c r="M226" s="44"/>
    </row>
    <row r="227" spans="1:13" ht="15.75" hidden="1">
      <c r="A227" s="11"/>
      <c r="B227" s="22" t="s">
        <v>435</v>
      </c>
      <c r="C227" s="22" t="s">
        <v>436</v>
      </c>
      <c r="D227" s="53">
        <v>43209</v>
      </c>
      <c r="E227" s="39" t="s">
        <v>22</v>
      </c>
      <c r="F227" s="46">
        <v>8</v>
      </c>
      <c r="G227" s="16">
        <f t="shared" si="6"/>
        <v>47</v>
      </c>
      <c r="H227" s="17"/>
      <c r="I227" s="17"/>
      <c r="J227" s="17"/>
      <c r="K227" s="18">
        <f t="shared" si="8"/>
        <v>0</v>
      </c>
      <c r="L227" s="44"/>
      <c r="M227" s="44"/>
    </row>
    <row r="228" spans="1:13" ht="15.75" hidden="1">
      <c r="A228" s="11"/>
      <c r="B228" s="22" t="s">
        <v>437</v>
      </c>
      <c r="C228" s="22" t="s">
        <v>438</v>
      </c>
      <c r="D228" s="53">
        <v>43209</v>
      </c>
      <c r="E228" s="39" t="s">
        <v>22</v>
      </c>
      <c r="F228" s="46">
        <v>10</v>
      </c>
      <c r="G228" s="16">
        <f t="shared" si="6"/>
        <v>47</v>
      </c>
      <c r="H228" s="17"/>
      <c r="I228" s="17"/>
      <c r="J228" s="17"/>
      <c r="K228" s="18">
        <f t="shared" si="8"/>
        <v>0</v>
      </c>
      <c r="L228" s="42"/>
      <c r="M228" s="42"/>
    </row>
    <row r="229" spans="1:13" ht="15.75" hidden="1">
      <c r="A229" s="11"/>
      <c r="B229" s="22" t="s">
        <v>439</v>
      </c>
      <c r="C229" s="22" t="s">
        <v>439</v>
      </c>
      <c r="D229" s="53">
        <v>43209</v>
      </c>
      <c r="E229" s="39" t="s">
        <v>316</v>
      </c>
      <c r="F229" s="46"/>
      <c r="G229" s="16">
        <f t="shared" si="6"/>
        <v>47</v>
      </c>
      <c r="H229" s="17"/>
      <c r="I229" s="17"/>
      <c r="J229" s="17"/>
      <c r="K229" s="18">
        <f t="shared" si="8"/>
        <v>0</v>
      </c>
      <c r="L229" s="42"/>
      <c r="M229" s="42"/>
    </row>
    <row r="230" spans="1:13" ht="15.75" hidden="1">
      <c r="A230" s="11"/>
      <c r="B230" s="14" t="s">
        <v>440</v>
      </c>
      <c r="C230" s="14" t="s">
        <v>441</v>
      </c>
      <c r="D230" s="13">
        <v>43202</v>
      </c>
      <c r="E230" s="14" t="s">
        <v>24</v>
      </c>
      <c r="F230" s="46">
        <v>59</v>
      </c>
      <c r="G230" s="16">
        <f t="shared" si="6"/>
        <v>48</v>
      </c>
      <c r="H230" s="17"/>
      <c r="I230" s="17"/>
      <c r="J230" s="17"/>
      <c r="K230" s="18">
        <f t="shared" si="8"/>
        <v>0</v>
      </c>
      <c r="L230" s="17"/>
      <c r="M230" s="17"/>
    </row>
    <row r="231" spans="1:13" ht="15.75" hidden="1">
      <c r="A231" s="11"/>
      <c r="B231" s="14" t="s">
        <v>442</v>
      </c>
      <c r="C231" s="14" t="s">
        <v>442</v>
      </c>
      <c r="D231" s="13">
        <v>43202</v>
      </c>
      <c r="E231" s="14" t="s">
        <v>87</v>
      </c>
      <c r="F231" s="46">
        <v>28</v>
      </c>
      <c r="G231" s="16">
        <f t="shared" si="6"/>
        <v>48</v>
      </c>
      <c r="H231" s="17"/>
      <c r="I231" s="17"/>
      <c r="J231" s="17"/>
      <c r="K231" s="18">
        <f t="shared" si="8"/>
        <v>0</v>
      </c>
      <c r="L231" s="17"/>
      <c r="M231" s="17"/>
    </row>
    <row r="232" spans="1:13" ht="15.75" hidden="1">
      <c r="A232" s="11"/>
      <c r="B232" s="22" t="s">
        <v>443</v>
      </c>
      <c r="C232" s="22" t="s">
        <v>444</v>
      </c>
      <c r="D232" s="13">
        <v>43195</v>
      </c>
      <c r="E232" s="39" t="s">
        <v>19</v>
      </c>
      <c r="F232" s="46">
        <v>54</v>
      </c>
      <c r="G232" s="16">
        <f t="shared" si="6"/>
        <v>49</v>
      </c>
      <c r="H232" s="44"/>
      <c r="I232" s="44"/>
      <c r="J232" s="44"/>
      <c r="K232" s="18">
        <f t="shared" si="8"/>
        <v>0</v>
      </c>
      <c r="L232" s="44"/>
      <c r="M232" s="44"/>
    </row>
    <row r="233" spans="1:13" ht="15.75" hidden="1">
      <c r="A233" s="11"/>
      <c r="B233" s="14" t="s">
        <v>445</v>
      </c>
      <c r="C233" s="43" t="s">
        <v>446</v>
      </c>
      <c r="D233" s="13">
        <v>43188</v>
      </c>
      <c r="E233" s="14" t="s">
        <v>24</v>
      </c>
      <c r="F233" s="46">
        <v>59</v>
      </c>
      <c r="G233" s="16">
        <f t="shared" si="6"/>
        <v>50</v>
      </c>
      <c r="H233" s="17"/>
      <c r="I233" s="17"/>
      <c r="J233" s="17"/>
      <c r="K233" s="18">
        <f t="shared" si="8"/>
        <v>0</v>
      </c>
      <c r="L233" s="17"/>
      <c r="M233" s="17"/>
    </row>
    <row r="234" spans="1:13" ht="15.75" hidden="1">
      <c r="A234" s="11"/>
      <c r="B234" s="14" t="s">
        <v>447</v>
      </c>
      <c r="C234" s="14" t="s">
        <v>448</v>
      </c>
      <c r="D234" s="13">
        <v>43188</v>
      </c>
      <c r="E234" s="14" t="s">
        <v>19</v>
      </c>
      <c r="F234" s="46">
        <v>43</v>
      </c>
      <c r="G234" s="16">
        <f t="shared" si="6"/>
        <v>50</v>
      </c>
      <c r="H234" s="17"/>
      <c r="I234" s="17"/>
      <c r="J234" s="17"/>
      <c r="K234" s="18">
        <f t="shared" si="8"/>
        <v>0</v>
      </c>
      <c r="L234" s="17"/>
      <c r="M234" s="17"/>
    </row>
    <row r="235" spans="1:13" ht="15.75" hidden="1">
      <c r="A235" s="11"/>
      <c r="B235" s="14" t="s">
        <v>449</v>
      </c>
      <c r="C235" s="14" t="s">
        <v>450</v>
      </c>
      <c r="D235" s="13">
        <v>43188</v>
      </c>
      <c r="E235" s="14" t="s">
        <v>60</v>
      </c>
      <c r="F235" s="46"/>
      <c r="G235" s="16">
        <f t="shared" si="6"/>
        <v>50</v>
      </c>
      <c r="H235" s="17"/>
      <c r="I235" s="17"/>
      <c r="J235" s="17"/>
      <c r="K235" s="18">
        <f t="shared" si="8"/>
        <v>0</v>
      </c>
      <c r="L235" s="17"/>
      <c r="M235" s="17"/>
    </row>
    <row r="236" spans="1:13" ht="15.75" hidden="1">
      <c r="A236" s="11"/>
      <c r="B236" s="14" t="s">
        <v>451</v>
      </c>
      <c r="C236" s="14" t="s">
        <v>451</v>
      </c>
      <c r="D236" s="13">
        <v>43188</v>
      </c>
      <c r="E236" s="14" t="s">
        <v>90</v>
      </c>
      <c r="F236" s="46"/>
      <c r="G236" s="16">
        <f t="shared" si="6"/>
        <v>50</v>
      </c>
      <c r="H236" s="21"/>
      <c r="I236" s="21"/>
      <c r="J236" s="21"/>
      <c r="K236" s="18">
        <f t="shared" si="8"/>
        <v>0</v>
      </c>
      <c r="L236" s="21"/>
      <c r="M236" s="21"/>
    </row>
    <row r="237" spans="1:13" ht="15.75" hidden="1">
      <c r="A237" s="11"/>
      <c r="B237" s="14" t="s">
        <v>452</v>
      </c>
      <c r="C237" s="14" t="s">
        <v>453</v>
      </c>
      <c r="D237" s="13">
        <v>43188</v>
      </c>
      <c r="E237" s="14" t="s">
        <v>29</v>
      </c>
      <c r="F237" s="46"/>
      <c r="G237" s="16">
        <f t="shared" si="6"/>
        <v>50</v>
      </c>
      <c r="H237" s="17"/>
      <c r="I237" s="17"/>
      <c r="J237" s="17"/>
      <c r="K237" s="18">
        <f t="shared" si="8"/>
        <v>0</v>
      </c>
      <c r="L237" s="17"/>
      <c r="M237" s="17"/>
    </row>
    <row r="238" spans="1:13" ht="15.75" hidden="1">
      <c r="A238" s="11"/>
      <c r="B238" s="14" t="s">
        <v>454</v>
      </c>
      <c r="C238" s="14" t="s">
        <v>455</v>
      </c>
      <c r="D238" s="13">
        <v>43188</v>
      </c>
      <c r="E238" s="14" t="s">
        <v>22</v>
      </c>
      <c r="F238" s="46">
        <v>12</v>
      </c>
      <c r="G238" s="16">
        <f t="shared" si="6"/>
        <v>50</v>
      </c>
      <c r="H238" s="17"/>
      <c r="I238" s="17"/>
      <c r="J238" s="17"/>
      <c r="K238" s="18">
        <f t="shared" si="8"/>
        <v>0</v>
      </c>
      <c r="L238" s="17"/>
      <c r="M238" s="17"/>
    </row>
    <row r="239" spans="1:13" ht="15.75" hidden="1">
      <c r="A239" s="11"/>
      <c r="B239" s="14" t="s">
        <v>456</v>
      </c>
      <c r="C239" s="14" t="s">
        <v>457</v>
      </c>
      <c r="D239" s="13">
        <v>43181</v>
      </c>
      <c r="E239" s="14" t="s">
        <v>19</v>
      </c>
      <c r="F239" s="54">
        <v>49</v>
      </c>
      <c r="G239" s="16">
        <f t="shared" si="6"/>
        <v>51</v>
      </c>
      <c r="H239" s="44"/>
      <c r="I239" s="44"/>
      <c r="J239" s="44"/>
      <c r="K239" s="18">
        <f t="shared" si="8"/>
        <v>0</v>
      </c>
      <c r="L239" s="44"/>
      <c r="M239" s="44"/>
    </row>
    <row r="240" spans="1:13" ht="15.75" hidden="1">
      <c r="A240" s="11"/>
      <c r="B240" s="14" t="s">
        <v>458</v>
      </c>
      <c r="C240" s="14" t="s">
        <v>459</v>
      </c>
      <c r="D240" s="13">
        <v>43181</v>
      </c>
      <c r="E240" s="14" t="s">
        <v>16</v>
      </c>
      <c r="F240" s="46"/>
      <c r="G240" s="16">
        <f t="shared" si="6"/>
        <v>51</v>
      </c>
      <c r="H240" s="44"/>
      <c r="I240" s="44"/>
      <c r="J240" s="44"/>
      <c r="K240" s="18">
        <f t="shared" si="8"/>
        <v>0</v>
      </c>
      <c r="L240" s="44"/>
      <c r="M240" s="44"/>
    </row>
    <row r="241" spans="1:13" ht="15.75" hidden="1">
      <c r="A241" s="11"/>
      <c r="B241" s="14" t="s">
        <v>460</v>
      </c>
      <c r="C241" s="14" t="s">
        <v>460</v>
      </c>
      <c r="D241" s="13">
        <v>43181</v>
      </c>
      <c r="E241" s="14" t="s">
        <v>29</v>
      </c>
      <c r="F241" s="46">
        <v>32</v>
      </c>
      <c r="G241" s="16">
        <f t="shared" si="6"/>
        <v>51</v>
      </c>
      <c r="H241" s="44"/>
      <c r="I241" s="44"/>
      <c r="J241" s="44"/>
      <c r="K241" s="18">
        <f t="shared" si="8"/>
        <v>0</v>
      </c>
      <c r="L241" s="44"/>
      <c r="M241" s="44"/>
    </row>
    <row r="242" spans="1:13" ht="15.75" hidden="1">
      <c r="A242" s="11"/>
      <c r="B242" s="14" t="s">
        <v>461</v>
      </c>
      <c r="C242" s="14" t="s">
        <v>462</v>
      </c>
      <c r="D242" s="13">
        <v>43181</v>
      </c>
      <c r="E242" s="14" t="s">
        <v>90</v>
      </c>
      <c r="F242" s="46"/>
      <c r="G242" s="16">
        <f t="shared" si="6"/>
        <v>51</v>
      </c>
      <c r="H242" s="44"/>
      <c r="I242" s="44"/>
      <c r="J242" s="44"/>
      <c r="K242" s="18">
        <f t="shared" si="8"/>
        <v>0</v>
      </c>
      <c r="L242" s="44"/>
      <c r="M242" s="44"/>
    </row>
    <row r="243" spans="1:13" ht="15.75" hidden="1">
      <c r="A243" s="11"/>
      <c r="B243" s="14" t="s">
        <v>463</v>
      </c>
      <c r="C243" s="14" t="s">
        <v>463</v>
      </c>
      <c r="D243" s="13">
        <v>43174</v>
      </c>
      <c r="E243" s="14" t="s">
        <v>16</v>
      </c>
      <c r="F243" s="46"/>
      <c r="G243" s="16">
        <f t="shared" si="6"/>
        <v>52</v>
      </c>
      <c r="H243" s="44"/>
      <c r="I243" s="44"/>
      <c r="J243" s="44"/>
      <c r="K243" s="18">
        <f t="shared" si="8"/>
        <v>0</v>
      </c>
      <c r="L243" s="17"/>
      <c r="M243" s="17"/>
    </row>
    <row r="244" spans="1:13" ht="15.75" hidden="1">
      <c r="A244" s="11"/>
      <c r="B244" s="14" t="s">
        <v>464</v>
      </c>
      <c r="C244" s="14" t="s">
        <v>465</v>
      </c>
      <c r="D244" s="13">
        <v>43174</v>
      </c>
      <c r="E244" s="14" t="s">
        <v>60</v>
      </c>
      <c r="F244" s="46"/>
      <c r="G244" s="16">
        <f t="shared" si="6"/>
        <v>52</v>
      </c>
      <c r="H244" s="17"/>
      <c r="I244" s="17"/>
      <c r="J244" s="17"/>
      <c r="K244" s="18">
        <f t="shared" si="8"/>
        <v>0</v>
      </c>
      <c r="L244" s="17"/>
      <c r="M244" s="17"/>
    </row>
    <row r="245" spans="1:13" ht="15.75" hidden="1">
      <c r="A245" s="11"/>
      <c r="B245" s="14" t="s">
        <v>466</v>
      </c>
      <c r="C245" s="14" t="s">
        <v>467</v>
      </c>
      <c r="D245" s="13">
        <v>43174</v>
      </c>
      <c r="E245" s="14" t="s">
        <v>90</v>
      </c>
      <c r="F245" s="46"/>
      <c r="G245" s="16">
        <f t="shared" si="6"/>
        <v>52</v>
      </c>
      <c r="H245" s="44"/>
      <c r="I245" s="44"/>
      <c r="J245" s="44"/>
      <c r="K245" s="18">
        <f t="shared" si="8"/>
        <v>0</v>
      </c>
      <c r="L245" s="17"/>
      <c r="M245" s="17"/>
    </row>
    <row r="246" spans="1:13" ht="15.75" hidden="1">
      <c r="A246" s="11"/>
      <c r="B246" s="14" t="s">
        <v>468</v>
      </c>
      <c r="C246" s="14" t="s">
        <v>469</v>
      </c>
      <c r="D246" s="13">
        <v>43174</v>
      </c>
      <c r="E246" s="14" t="s">
        <v>24</v>
      </c>
      <c r="F246" s="46">
        <v>35</v>
      </c>
      <c r="G246" s="16">
        <f t="shared" si="6"/>
        <v>52</v>
      </c>
      <c r="H246" s="44"/>
      <c r="I246" s="44"/>
      <c r="J246" s="44"/>
      <c r="K246" s="18">
        <f t="shared" si="8"/>
        <v>0</v>
      </c>
      <c r="L246" s="17"/>
      <c r="M246" s="17"/>
    </row>
    <row r="247" spans="1:13" ht="15.75" hidden="1">
      <c r="A247" s="11"/>
      <c r="B247" s="14" t="s">
        <v>470</v>
      </c>
      <c r="C247" s="14" t="s">
        <v>471</v>
      </c>
      <c r="D247" s="13">
        <v>43174</v>
      </c>
      <c r="E247" s="14" t="s">
        <v>22</v>
      </c>
      <c r="F247" s="46">
        <v>12</v>
      </c>
      <c r="G247" s="16">
        <f t="shared" si="6"/>
        <v>52</v>
      </c>
      <c r="H247" s="44"/>
      <c r="I247" s="44"/>
      <c r="J247" s="44"/>
      <c r="K247" s="18">
        <f t="shared" si="8"/>
        <v>0</v>
      </c>
      <c r="L247" s="17"/>
      <c r="M247" s="17"/>
    </row>
    <row r="248" spans="1:13" ht="15.75" hidden="1">
      <c r="A248" s="11"/>
      <c r="B248" s="14" t="s">
        <v>472</v>
      </c>
      <c r="C248" s="14" t="s">
        <v>473</v>
      </c>
      <c r="D248" s="13">
        <v>43174</v>
      </c>
      <c r="E248" s="14" t="s">
        <v>114</v>
      </c>
      <c r="F248" s="46"/>
      <c r="G248" s="16">
        <f t="shared" si="6"/>
        <v>52</v>
      </c>
      <c r="H248" s="17"/>
      <c r="I248" s="17"/>
      <c r="J248" s="17"/>
      <c r="K248" s="18">
        <f t="shared" si="8"/>
        <v>0</v>
      </c>
      <c r="L248" s="17"/>
      <c r="M248" s="17"/>
    </row>
    <row r="249" spans="1:13" ht="15.75" hidden="1">
      <c r="A249" s="11"/>
      <c r="B249" s="22" t="s">
        <v>474</v>
      </c>
      <c r="C249" s="22" t="s">
        <v>475</v>
      </c>
      <c r="D249" s="13">
        <v>43167</v>
      </c>
      <c r="E249" s="39" t="s">
        <v>16</v>
      </c>
      <c r="F249" s="46"/>
      <c r="G249" s="16">
        <f t="shared" si="6"/>
        <v>53</v>
      </c>
      <c r="H249" s="17"/>
      <c r="I249" s="17"/>
      <c r="J249" s="17"/>
      <c r="K249" s="18">
        <f t="shared" si="8"/>
        <v>0</v>
      </c>
      <c r="L249" s="42"/>
      <c r="M249" s="42"/>
    </row>
    <row r="250" spans="1:13" ht="15.75" hidden="1">
      <c r="A250" s="11"/>
      <c r="B250" s="22" t="s">
        <v>476</v>
      </c>
      <c r="C250" s="22" t="s">
        <v>477</v>
      </c>
      <c r="D250" s="13">
        <v>43167</v>
      </c>
      <c r="E250" s="39" t="s">
        <v>24</v>
      </c>
      <c r="F250" s="46">
        <v>37</v>
      </c>
      <c r="G250" s="16">
        <f t="shared" si="6"/>
        <v>53</v>
      </c>
      <c r="H250" s="17"/>
      <c r="I250" s="17"/>
      <c r="J250" s="17"/>
      <c r="K250" s="18">
        <f t="shared" si="8"/>
        <v>0</v>
      </c>
      <c r="L250" s="17"/>
      <c r="M250" s="17"/>
    </row>
    <row r="251" spans="1:13" ht="15.75" hidden="1">
      <c r="A251" s="11"/>
      <c r="B251" s="22" t="s">
        <v>478</v>
      </c>
      <c r="C251" s="22" t="s">
        <v>478</v>
      </c>
      <c r="D251" s="13">
        <v>43167</v>
      </c>
      <c r="E251" s="14" t="s">
        <v>34</v>
      </c>
      <c r="F251" s="46">
        <v>1</v>
      </c>
      <c r="G251" s="16">
        <f t="shared" si="6"/>
        <v>53</v>
      </c>
      <c r="H251" s="17"/>
      <c r="I251" s="17"/>
      <c r="J251" s="17"/>
      <c r="K251" s="18">
        <f t="shared" si="8"/>
        <v>0</v>
      </c>
      <c r="L251" s="17"/>
      <c r="M251" s="17"/>
    </row>
    <row r="252" spans="1:13" ht="15.75" hidden="1">
      <c r="A252" s="11"/>
      <c r="B252" s="22" t="s">
        <v>479</v>
      </c>
      <c r="C252" s="22" t="s">
        <v>480</v>
      </c>
      <c r="D252" s="13">
        <v>43167</v>
      </c>
      <c r="E252" s="39" t="s">
        <v>29</v>
      </c>
      <c r="F252" s="46"/>
      <c r="G252" s="16">
        <f t="shared" si="6"/>
        <v>53</v>
      </c>
      <c r="H252" s="17"/>
      <c r="I252" s="17"/>
      <c r="J252" s="17"/>
      <c r="K252" s="18">
        <f t="shared" si="8"/>
        <v>0</v>
      </c>
      <c r="L252" s="17"/>
      <c r="M252" s="17"/>
    </row>
    <row r="253" spans="1:13" ht="15.75" hidden="1">
      <c r="A253" s="11"/>
      <c r="B253" s="22" t="s">
        <v>481</v>
      </c>
      <c r="C253" s="22" t="s">
        <v>482</v>
      </c>
      <c r="D253" s="13">
        <v>43167</v>
      </c>
      <c r="E253" s="39" t="s">
        <v>237</v>
      </c>
      <c r="F253" s="46">
        <v>9</v>
      </c>
      <c r="G253" s="16">
        <f t="shared" si="6"/>
        <v>53</v>
      </c>
      <c r="H253" s="17"/>
      <c r="I253" s="17"/>
      <c r="J253" s="17"/>
      <c r="K253" s="18">
        <f t="shared" si="8"/>
        <v>0</v>
      </c>
      <c r="L253" s="17"/>
      <c r="M253" s="17"/>
    </row>
    <row r="254" spans="1:13" ht="15.75" hidden="1">
      <c r="A254" s="11"/>
      <c r="B254" s="22" t="s">
        <v>483</v>
      </c>
      <c r="C254" s="22" t="s">
        <v>484</v>
      </c>
      <c r="D254" s="13">
        <v>43160</v>
      </c>
      <c r="E254" s="39" t="s">
        <v>16</v>
      </c>
      <c r="F254" s="46"/>
      <c r="G254" s="16">
        <f t="shared" si="6"/>
        <v>54</v>
      </c>
      <c r="H254" s="44"/>
      <c r="I254" s="44"/>
      <c r="J254" s="44"/>
      <c r="K254" s="18">
        <f t="shared" si="8"/>
        <v>0</v>
      </c>
      <c r="L254" s="42"/>
      <c r="M254" s="42"/>
    </row>
    <row r="255" spans="1:13" ht="15.75" hidden="1">
      <c r="A255" s="11"/>
      <c r="B255" s="14" t="s">
        <v>485</v>
      </c>
      <c r="C255" s="14" t="s">
        <v>485</v>
      </c>
      <c r="D255" s="13">
        <v>43160</v>
      </c>
      <c r="E255" s="14" t="s">
        <v>19</v>
      </c>
      <c r="F255" s="28">
        <v>36</v>
      </c>
      <c r="G255" s="16">
        <f t="shared" si="6"/>
        <v>54</v>
      </c>
      <c r="H255" s="30"/>
      <c r="I255" s="55"/>
      <c r="J255" s="30"/>
      <c r="K255" s="18">
        <f t="shared" si="8"/>
        <v>0</v>
      </c>
      <c r="L255" s="42"/>
      <c r="M255" s="42"/>
    </row>
    <row r="256" spans="1:13" ht="15.75" hidden="1">
      <c r="A256" s="11"/>
      <c r="B256" s="22" t="s">
        <v>486</v>
      </c>
      <c r="C256" s="22" t="s">
        <v>487</v>
      </c>
      <c r="D256" s="13">
        <v>43160</v>
      </c>
      <c r="E256" s="39" t="s">
        <v>22</v>
      </c>
      <c r="F256" s="46">
        <v>12</v>
      </c>
      <c r="G256" s="16">
        <f t="shared" si="6"/>
        <v>54</v>
      </c>
      <c r="H256" s="44"/>
      <c r="I256" s="44"/>
      <c r="J256" s="44"/>
      <c r="K256" s="18">
        <f t="shared" si="8"/>
        <v>0</v>
      </c>
      <c r="L256" s="44"/>
      <c r="M256" s="44"/>
    </row>
    <row r="257" spans="1:13" ht="15.75" hidden="1">
      <c r="A257" s="11"/>
      <c r="B257" s="22" t="s">
        <v>488</v>
      </c>
      <c r="C257" s="22" t="s">
        <v>489</v>
      </c>
      <c r="D257" s="13">
        <v>43160</v>
      </c>
      <c r="E257" s="39" t="s">
        <v>90</v>
      </c>
      <c r="F257" s="46"/>
      <c r="G257" s="16">
        <f t="shared" si="6"/>
        <v>54</v>
      </c>
      <c r="H257" s="44"/>
      <c r="I257" s="44"/>
      <c r="J257" s="44"/>
      <c r="K257" s="18"/>
      <c r="L257" s="44"/>
      <c r="M257" s="44"/>
    </row>
    <row r="258" spans="1:13" ht="15.75" hidden="1">
      <c r="A258" s="11"/>
      <c r="B258" s="14" t="s">
        <v>490</v>
      </c>
      <c r="C258" s="14" t="s">
        <v>491</v>
      </c>
      <c r="D258" s="13">
        <v>43153</v>
      </c>
      <c r="E258" s="14" t="s">
        <v>24</v>
      </c>
      <c r="F258" s="46"/>
      <c r="G258" s="16">
        <f t="shared" si="6"/>
        <v>55</v>
      </c>
      <c r="H258" s="30"/>
      <c r="I258" s="55"/>
      <c r="J258" s="30"/>
      <c r="K258" s="18">
        <f aca="true" t="shared" si="9" ref="K258:K403">IF(J258&lt;&gt;0,-(J258-H258)/J258,"")</f>
        <v>0</v>
      </c>
      <c r="L258" s="42"/>
      <c r="M258" s="42"/>
    </row>
    <row r="259" spans="1:13" ht="15.75" hidden="1">
      <c r="A259" s="11"/>
      <c r="B259" s="14" t="s">
        <v>492</v>
      </c>
      <c r="C259" s="14" t="s">
        <v>493</v>
      </c>
      <c r="D259" s="13">
        <v>43153</v>
      </c>
      <c r="E259" s="14" t="s">
        <v>16</v>
      </c>
      <c r="F259" s="46"/>
      <c r="G259" s="16">
        <f t="shared" si="6"/>
        <v>55</v>
      </c>
      <c r="H259" s="30"/>
      <c r="I259" s="55"/>
      <c r="J259" s="30"/>
      <c r="K259" s="18">
        <f t="shared" si="9"/>
        <v>0</v>
      </c>
      <c r="L259" s="44"/>
      <c r="M259" s="44"/>
    </row>
    <row r="260" spans="1:13" ht="15.75" hidden="1">
      <c r="A260" s="11"/>
      <c r="B260" s="14" t="s">
        <v>494</v>
      </c>
      <c r="C260" s="14" t="s">
        <v>495</v>
      </c>
      <c r="D260" s="13">
        <v>43153</v>
      </c>
      <c r="E260" s="14" t="s">
        <v>29</v>
      </c>
      <c r="F260" s="46"/>
      <c r="G260" s="16">
        <f t="shared" si="6"/>
        <v>55</v>
      </c>
      <c r="H260" s="30"/>
      <c r="I260" s="55"/>
      <c r="J260" s="30"/>
      <c r="K260" s="18">
        <f t="shared" si="9"/>
        <v>0</v>
      </c>
      <c r="L260" s="42"/>
      <c r="M260" s="42"/>
    </row>
    <row r="261" spans="1:13" ht="15.75" hidden="1">
      <c r="A261" s="11"/>
      <c r="B261" s="14" t="s">
        <v>496</v>
      </c>
      <c r="C261" s="14" t="s">
        <v>497</v>
      </c>
      <c r="D261" s="13">
        <v>43153</v>
      </c>
      <c r="E261" s="14" t="s">
        <v>22</v>
      </c>
      <c r="F261" s="46">
        <v>17</v>
      </c>
      <c r="G261" s="16">
        <f t="shared" si="6"/>
        <v>55</v>
      </c>
      <c r="H261" s="30"/>
      <c r="I261" s="55"/>
      <c r="J261" s="30"/>
      <c r="K261" s="18">
        <f t="shared" si="9"/>
        <v>0</v>
      </c>
      <c r="L261" s="44"/>
      <c r="M261" s="44"/>
    </row>
    <row r="262" spans="1:13" ht="15.75" hidden="1">
      <c r="A262" s="11"/>
      <c r="B262" s="22" t="s">
        <v>498</v>
      </c>
      <c r="C262" s="22" t="s">
        <v>499</v>
      </c>
      <c r="D262" s="23">
        <v>43146</v>
      </c>
      <c r="E262" s="39" t="s">
        <v>16</v>
      </c>
      <c r="F262" s="46"/>
      <c r="G262" s="16">
        <f t="shared" si="6"/>
        <v>56</v>
      </c>
      <c r="H262" s="44"/>
      <c r="I262" s="44"/>
      <c r="J262" s="44"/>
      <c r="K262" s="18">
        <f t="shared" si="9"/>
        <v>0</v>
      </c>
      <c r="L262" s="44"/>
      <c r="M262" s="44"/>
    </row>
    <row r="263" spans="1:13" ht="15.75" hidden="1">
      <c r="A263" s="11"/>
      <c r="B263" s="22" t="s">
        <v>500</v>
      </c>
      <c r="C263" s="22" t="s">
        <v>501</v>
      </c>
      <c r="D263" s="23">
        <v>43146</v>
      </c>
      <c r="E263" s="39" t="s">
        <v>60</v>
      </c>
      <c r="F263" s="46">
        <v>61</v>
      </c>
      <c r="G263" s="16">
        <f t="shared" si="6"/>
        <v>56</v>
      </c>
      <c r="H263" s="44"/>
      <c r="I263" s="44"/>
      <c r="J263" s="44"/>
      <c r="K263" s="18">
        <f t="shared" si="9"/>
        <v>0</v>
      </c>
      <c r="L263" s="17"/>
      <c r="M263" s="17"/>
    </row>
    <row r="264" spans="1:13" ht="15.75" hidden="1">
      <c r="A264" s="11"/>
      <c r="B264" s="27" t="s">
        <v>502</v>
      </c>
      <c r="C264" s="27" t="s">
        <v>502</v>
      </c>
      <c r="D264" s="53">
        <v>43146</v>
      </c>
      <c r="E264" s="39" t="s">
        <v>90</v>
      </c>
      <c r="F264" s="54">
        <v>115</v>
      </c>
      <c r="G264" s="16">
        <f t="shared" si="6"/>
        <v>56</v>
      </c>
      <c r="H264" s="44"/>
      <c r="I264" s="44"/>
      <c r="J264" s="44"/>
      <c r="K264" s="18">
        <f t="shared" si="9"/>
        <v>0</v>
      </c>
      <c r="L264" s="42"/>
      <c r="M264" s="42"/>
    </row>
    <row r="265" spans="1:13" ht="15.75" hidden="1">
      <c r="A265" s="11"/>
      <c r="B265" s="56" t="s">
        <v>503</v>
      </c>
      <c r="C265" s="22" t="s">
        <v>504</v>
      </c>
      <c r="D265" s="23">
        <v>43139</v>
      </c>
      <c r="E265" s="39" t="s">
        <v>24</v>
      </c>
      <c r="F265" s="54">
        <v>20</v>
      </c>
      <c r="G265" s="16">
        <f t="shared" si="6"/>
        <v>57</v>
      </c>
      <c r="H265" s="44"/>
      <c r="I265" s="44"/>
      <c r="J265" s="44"/>
      <c r="K265" s="18">
        <f t="shared" si="9"/>
        <v>0</v>
      </c>
      <c r="L265" s="44"/>
      <c r="M265" s="44"/>
    </row>
    <row r="266" spans="1:13" ht="15.75" hidden="1">
      <c r="A266" s="11"/>
      <c r="B266" s="14" t="s">
        <v>505</v>
      </c>
      <c r="C266" s="57" t="s">
        <v>506</v>
      </c>
      <c r="D266" s="13">
        <v>43139</v>
      </c>
      <c r="E266" s="14" t="s">
        <v>19</v>
      </c>
      <c r="F266" s="46">
        <v>65</v>
      </c>
      <c r="G266" s="16">
        <f t="shared" si="6"/>
        <v>57</v>
      </c>
      <c r="H266" s="44"/>
      <c r="I266" s="44"/>
      <c r="J266" s="44"/>
      <c r="K266" s="18">
        <f t="shared" si="9"/>
        <v>0</v>
      </c>
      <c r="L266" s="44"/>
      <c r="M266" s="44"/>
    </row>
    <row r="267" spans="1:13" ht="15.75" hidden="1">
      <c r="A267" s="11"/>
      <c r="B267" s="22" t="s">
        <v>507</v>
      </c>
      <c r="C267" s="22" t="s">
        <v>508</v>
      </c>
      <c r="D267" s="13">
        <v>43132</v>
      </c>
      <c r="E267" s="39" t="s">
        <v>60</v>
      </c>
      <c r="F267" s="46"/>
      <c r="G267" s="16">
        <f t="shared" si="6"/>
        <v>58</v>
      </c>
      <c r="H267" s="44"/>
      <c r="I267" s="44"/>
      <c r="J267" s="44"/>
      <c r="K267" s="18">
        <f t="shared" si="9"/>
        <v>0</v>
      </c>
      <c r="L267" s="17"/>
      <c r="M267" s="17"/>
    </row>
    <row r="268" spans="1:13" ht="15.75" hidden="1">
      <c r="A268" s="11"/>
      <c r="B268" s="14" t="s">
        <v>509</v>
      </c>
      <c r="C268" s="27" t="s">
        <v>510</v>
      </c>
      <c r="D268" s="13">
        <v>43132</v>
      </c>
      <c r="E268" s="14" t="s">
        <v>19</v>
      </c>
      <c r="F268" s="46">
        <v>34</v>
      </c>
      <c r="G268" s="16">
        <f t="shared" si="6"/>
        <v>58</v>
      </c>
      <c r="H268" s="44"/>
      <c r="I268" s="44"/>
      <c r="J268" s="44"/>
      <c r="K268" s="18">
        <f t="shared" si="9"/>
        <v>0</v>
      </c>
      <c r="L268" s="44"/>
      <c r="M268" s="44"/>
    </row>
    <row r="269" spans="1:13" ht="15.75" hidden="1">
      <c r="A269" s="11"/>
      <c r="B269" s="22" t="s">
        <v>511</v>
      </c>
      <c r="C269" s="22" t="s">
        <v>512</v>
      </c>
      <c r="D269" s="13">
        <v>43132</v>
      </c>
      <c r="E269" s="39" t="s">
        <v>90</v>
      </c>
      <c r="F269" s="46">
        <v>32</v>
      </c>
      <c r="G269" s="16">
        <f t="shared" si="6"/>
        <v>58</v>
      </c>
      <c r="H269" s="44"/>
      <c r="I269" s="44"/>
      <c r="J269" s="44"/>
      <c r="K269" s="18">
        <f t="shared" si="9"/>
        <v>0</v>
      </c>
      <c r="L269" s="44"/>
      <c r="M269" s="44"/>
    </row>
    <row r="270" spans="1:13" ht="15.75" hidden="1">
      <c r="A270" s="11"/>
      <c r="B270" s="14" t="s">
        <v>513</v>
      </c>
      <c r="C270" s="14" t="s">
        <v>514</v>
      </c>
      <c r="D270" s="13">
        <v>43125</v>
      </c>
      <c r="E270" s="14" t="s">
        <v>16</v>
      </c>
      <c r="F270" s="46"/>
      <c r="G270" s="16">
        <f t="shared" si="6"/>
        <v>59</v>
      </c>
      <c r="H270" s="44"/>
      <c r="I270" s="44"/>
      <c r="J270" s="44"/>
      <c r="K270" s="18">
        <f t="shared" si="9"/>
        <v>0</v>
      </c>
      <c r="L270" s="44"/>
      <c r="M270" s="44"/>
    </row>
    <row r="271" spans="1:13" ht="15.75" hidden="1">
      <c r="A271" s="11"/>
      <c r="B271" s="14" t="s">
        <v>515</v>
      </c>
      <c r="C271" s="14" t="s">
        <v>515</v>
      </c>
      <c r="D271" s="13">
        <v>43125</v>
      </c>
      <c r="E271" s="14" t="s">
        <v>34</v>
      </c>
      <c r="F271" s="46">
        <v>1</v>
      </c>
      <c r="G271" s="16">
        <f t="shared" si="6"/>
        <v>59</v>
      </c>
      <c r="H271" s="44"/>
      <c r="I271" s="44"/>
      <c r="J271" s="44"/>
      <c r="K271" s="18">
        <f t="shared" si="9"/>
        <v>0</v>
      </c>
      <c r="L271" s="44"/>
      <c r="M271" s="44"/>
    </row>
    <row r="272" spans="1:13" ht="15.75" hidden="1">
      <c r="A272" s="11"/>
      <c r="B272" s="14" t="s">
        <v>516</v>
      </c>
      <c r="C272" s="14" t="s">
        <v>517</v>
      </c>
      <c r="D272" s="13">
        <v>43125</v>
      </c>
      <c r="E272" s="14" t="s">
        <v>16</v>
      </c>
      <c r="F272" s="46"/>
      <c r="G272" s="16">
        <f t="shared" si="6"/>
        <v>59</v>
      </c>
      <c r="H272" s="44"/>
      <c r="I272" s="44"/>
      <c r="J272" s="44"/>
      <c r="K272" s="18">
        <f t="shared" si="9"/>
        <v>0</v>
      </c>
      <c r="L272" s="44"/>
      <c r="M272" s="44"/>
    </row>
    <row r="273" spans="1:13" ht="15.75" hidden="1">
      <c r="A273" s="11"/>
      <c r="B273" s="14" t="s">
        <v>518</v>
      </c>
      <c r="C273" s="14" t="s">
        <v>519</v>
      </c>
      <c r="D273" s="13">
        <v>43125</v>
      </c>
      <c r="E273" s="14" t="s">
        <v>29</v>
      </c>
      <c r="F273" s="46"/>
      <c r="G273" s="16">
        <f t="shared" si="6"/>
        <v>59</v>
      </c>
      <c r="H273" s="44"/>
      <c r="I273" s="44"/>
      <c r="J273" s="44"/>
      <c r="K273" s="18">
        <f t="shared" si="9"/>
        <v>0</v>
      </c>
      <c r="L273" s="44"/>
      <c r="M273" s="44"/>
    </row>
    <row r="274" spans="1:13" ht="15.75" hidden="1">
      <c r="A274" s="11"/>
      <c r="B274" s="22" t="s">
        <v>520</v>
      </c>
      <c r="C274" s="22" t="s">
        <v>521</v>
      </c>
      <c r="D274" s="23">
        <v>43118</v>
      </c>
      <c r="E274" s="39" t="s">
        <v>19</v>
      </c>
      <c r="F274" s="46">
        <v>40</v>
      </c>
      <c r="G274" s="16">
        <f t="shared" si="6"/>
        <v>60</v>
      </c>
      <c r="H274" s="17"/>
      <c r="I274" s="17"/>
      <c r="J274" s="17"/>
      <c r="K274" s="58">
        <f t="shared" si="9"/>
        <v>0</v>
      </c>
      <c r="L274" s="17"/>
      <c r="M274" s="17"/>
    </row>
    <row r="275" spans="1:13" ht="15.75" hidden="1">
      <c r="A275" s="11"/>
      <c r="B275" s="22" t="s">
        <v>522</v>
      </c>
      <c r="C275" s="22" t="s">
        <v>523</v>
      </c>
      <c r="D275" s="23">
        <v>43118</v>
      </c>
      <c r="E275" s="39" t="s">
        <v>29</v>
      </c>
      <c r="F275" s="46"/>
      <c r="G275" s="16">
        <f t="shared" si="6"/>
        <v>60</v>
      </c>
      <c r="H275" s="17"/>
      <c r="I275" s="17"/>
      <c r="J275" s="17"/>
      <c r="K275" s="58">
        <f t="shared" si="9"/>
        <v>0</v>
      </c>
      <c r="L275" s="17"/>
      <c r="M275" s="17"/>
    </row>
    <row r="276" spans="1:13" ht="15.75" hidden="1">
      <c r="A276" s="11"/>
      <c r="B276" s="14" t="s">
        <v>524</v>
      </c>
      <c r="C276" s="14" t="s">
        <v>525</v>
      </c>
      <c r="D276" s="13">
        <v>43118</v>
      </c>
      <c r="E276" s="14" t="s">
        <v>22</v>
      </c>
      <c r="F276" s="28">
        <v>9</v>
      </c>
      <c r="G276" s="16">
        <f t="shared" si="6"/>
        <v>60</v>
      </c>
      <c r="H276" s="44"/>
      <c r="I276" s="44"/>
      <c r="J276" s="44"/>
      <c r="K276" s="18">
        <f t="shared" si="9"/>
        <v>0</v>
      </c>
      <c r="L276" s="44"/>
      <c r="M276" s="44"/>
    </row>
    <row r="277" spans="1:13" ht="15.75" hidden="1">
      <c r="A277" s="11"/>
      <c r="B277" s="22" t="s">
        <v>526</v>
      </c>
      <c r="C277" s="22" t="s">
        <v>526</v>
      </c>
      <c r="D277" s="23">
        <v>43118</v>
      </c>
      <c r="E277" s="39" t="s">
        <v>90</v>
      </c>
      <c r="F277" s="46"/>
      <c r="G277" s="16">
        <f t="shared" si="6"/>
        <v>60</v>
      </c>
      <c r="H277" s="44"/>
      <c r="I277" s="44"/>
      <c r="J277" s="44"/>
      <c r="K277" s="18">
        <f t="shared" si="9"/>
        <v>0</v>
      </c>
      <c r="L277" s="44"/>
      <c r="M277" s="44"/>
    </row>
    <row r="278" spans="1:13" ht="15.75" hidden="1">
      <c r="A278" s="11"/>
      <c r="B278" s="14" t="s">
        <v>527</v>
      </c>
      <c r="C278" s="14" t="s">
        <v>528</v>
      </c>
      <c r="D278" s="13">
        <v>43111</v>
      </c>
      <c r="E278" s="14" t="s">
        <v>19</v>
      </c>
      <c r="F278" s="46">
        <v>42</v>
      </c>
      <c r="G278" s="16">
        <f t="shared" si="6"/>
        <v>61</v>
      </c>
      <c r="H278" s="17"/>
      <c r="I278" s="17"/>
      <c r="J278" s="17"/>
      <c r="K278" s="58">
        <f t="shared" si="9"/>
        <v>0</v>
      </c>
      <c r="L278" s="17"/>
      <c r="M278" s="17"/>
    </row>
    <row r="279" spans="1:13" ht="15.75" hidden="1">
      <c r="A279" s="11"/>
      <c r="B279" s="14" t="s">
        <v>529</v>
      </c>
      <c r="C279" s="14" t="s">
        <v>530</v>
      </c>
      <c r="D279" s="13">
        <v>43111</v>
      </c>
      <c r="E279" s="14" t="s">
        <v>34</v>
      </c>
      <c r="F279" s="46">
        <v>3</v>
      </c>
      <c r="G279" s="16">
        <f t="shared" si="6"/>
        <v>61</v>
      </c>
      <c r="H279" s="17"/>
      <c r="I279" s="17"/>
      <c r="J279" s="17"/>
      <c r="K279" s="58">
        <f t="shared" si="9"/>
        <v>0</v>
      </c>
      <c r="L279" s="17"/>
      <c r="M279" s="17"/>
    </row>
    <row r="280" spans="1:13" ht="15.75" hidden="1">
      <c r="A280" s="11"/>
      <c r="B280" s="14" t="s">
        <v>531</v>
      </c>
      <c r="C280" s="14" t="s">
        <v>532</v>
      </c>
      <c r="D280" s="13">
        <v>43111</v>
      </c>
      <c r="E280" s="14" t="s">
        <v>22</v>
      </c>
      <c r="F280" s="46">
        <v>6</v>
      </c>
      <c r="G280" s="16">
        <f t="shared" si="6"/>
        <v>61</v>
      </c>
      <c r="H280" s="59"/>
      <c r="I280" s="59"/>
      <c r="J280" s="59"/>
      <c r="K280" s="18">
        <f t="shared" si="9"/>
        <v>0</v>
      </c>
      <c r="L280" s="44"/>
      <c r="M280" s="44"/>
    </row>
    <row r="281" spans="1:13" ht="15.75" hidden="1">
      <c r="A281" s="11"/>
      <c r="B281" s="14" t="s">
        <v>533</v>
      </c>
      <c r="C281" s="14" t="s">
        <v>533</v>
      </c>
      <c r="D281" s="13">
        <v>43111</v>
      </c>
      <c r="E281" s="14" t="s">
        <v>60</v>
      </c>
      <c r="F281" s="46"/>
      <c r="G281" s="16">
        <f t="shared" si="6"/>
        <v>61</v>
      </c>
      <c r="H281" s="44"/>
      <c r="I281" s="44"/>
      <c r="J281" s="44"/>
      <c r="K281" s="18">
        <f t="shared" si="9"/>
        <v>0</v>
      </c>
      <c r="L281" s="44"/>
      <c r="M281" s="44"/>
    </row>
    <row r="282" spans="1:13" ht="15.75" hidden="1">
      <c r="A282" s="11"/>
      <c r="B282" s="22" t="s">
        <v>534</v>
      </c>
      <c r="C282" s="22" t="s">
        <v>535</v>
      </c>
      <c r="D282" s="23">
        <v>43104</v>
      </c>
      <c r="E282" s="39" t="s">
        <v>19</v>
      </c>
      <c r="F282" s="46">
        <v>39</v>
      </c>
      <c r="G282" s="16">
        <f t="shared" si="6"/>
        <v>62</v>
      </c>
      <c r="H282" s="44"/>
      <c r="I282" s="44"/>
      <c r="J282" s="44"/>
      <c r="K282" s="18">
        <f t="shared" si="9"/>
        <v>0</v>
      </c>
      <c r="L282" s="44"/>
      <c r="M282" s="44"/>
    </row>
    <row r="283" spans="1:13" ht="15.75" hidden="1">
      <c r="A283" s="11"/>
      <c r="B283" s="22" t="s">
        <v>536</v>
      </c>
      <c r="C283" s="22" t="s">
        <v>537</v>
      </c>
      <c r="D283" s="23">
        <v>43104</v>
      </c>
      <c r="E283" s="39" t="s">
        <v>24</v>
      </c>
      <c r="F283" s="46">
        <v>47</v>
      </c>
      <c r="G283" s="16">
        <f t="shared" si="6"/>
        <v>62</v>
      </c>
      <c r="H283" s="60"/>
      <c r="I283" s="60"/>
      <c r="J283" s="60"/>
      <c r="K283" s="58">
        <f t="shared" si="9"/>
        <v>0</v>
      </c>
      <c r="L283" s="17"/>
      <c r="M283" s="17"/>
    </row>
    <row r="284" spans="1:13" ht="15.75" hidden="1">
      <c r="A284" s="11"/>
      <c r="B284" s="22" t="s">
        <v>538</v>
      </c>
      <c r="C284" s="22" t="s">
        <v>539</v>
      </c>
      <c r="D284" s="23">
        <v>43104</v>
      </c>
      <c r="E284" s="39" t="s">
        <v>24</v>
      </c>
      <c r="F284" s="46">
        <v>30</v>
      </c>
      <c r="G284" s="16">
        <f t="shared" si="6"/>
        <v>62</v>
      </c>
      <c r="H284" s="17"/>
      <c r="I284" s="17"/>
      <c r="J284" s="17"/>
      <c r="K284" s="18">
        <f t="shared" si="9"/>
        <v>0</v>
      </c>
      <c r="L284" s="17"/>
      <c r="M284" s="17"/>
    </row>
    <row r="285" spans="1:13" ht="15.75" hidden="1">
      <c r="A285" s="11"/>
      <c r="B285" s="22" t="s">
        <v>540</v>
      </c>
      <c r="C285" s="22" t="s">
        <v>541</v>
      </c>
      <c r="D285" s="23">
        <v>43104</v>
      </c>
      <c r="E285" s="39" t="s">
        <v>29</v>
      </c>
      <c r="F285" s="46">
        <v>28</v>
      </c>
      <c r="G285" s="16">
        <f t="shared" si="6"/>
        <v>62</v>
      </c>
      <c r="H285" s="17"/>
      <c r="I285" s="17"/>
      <c r="J285" s="17"/>
      <c r="K285" s="58">
        <f t="shared" si="9"/>
        <v>0</v>
      </c>
      <c r="L285" s="17"/>
      <c r="M285" s="44"/>
    </row>
    <row r="286" spans="1:13" ht="15.75" hidden="1">
      <c r="A286" s="11"/>
      <c r="B286" s="22" t="s">
        <v>542</v>
      </c>
      <c r="C286" s="22" t="s">
        <v>543</v>
      </c>
      <c r="D286" s="23">
        <v>43097</v>
      </c>
      <c r="E286" s="39" t="s">
        <v>16</v>
      </c>
      <c r="F286" s="46"/>
      <c r="G286" s="16">
        <f t="shared" si="6"/>
        <v>63</v>
      </c>
      <c r="H286" s="44"/>
      <c r="I286" s="44"/>
      <c r="J286" s="44"/>
      <c r="K286" s="18">
        <f t="shared" si="9"/>
        <v>0</v>
      </c>
      <c r="L286" s="44"/>
      <c r="M286" s="44"/>
    </row>
    <row r="287" spans="1:13" ht="15.75" hidden="1">
      <c r="A287" s="11"/>
      <c r="B287" s="22" t="s">
        <v>544</v>
      </c>
      <c r="C287" s="22" t="s">
        <v>545</v>
      </c>
      <c r="D287" s="23">
        <v>43097</v>
      </c>
      <c r="E287" s="39" t="s">
        <v>19</v>
      </c>
      <c r="F287" s="46">
        <v>33</v>
      </c>
      <c r="G287" s="16">
        <f t="shared" si="6"/>
        <v>63</v>
      </c>
      <c r="H287" s="44"/>
      <c r="I287" s="44"/>
      <c r="J287" s="44"/>
      <c r="K287" s="18">
        <f t="shared" si="9"/>
        <v>0</v>
      </c>
      <c r="L287" s="44"/>
      <c r="M287" s="44"/>
    </row>
    <row r="288" spans="1:13" ht="15.75" hidden="1">
      <c r="A288" s="11"/>
      <c r="B288" s="22" t="s">
        <v>546</v>
      </c>
      <c r="C288" s="22" t="s">
        <v>547</v>
      </c>
      <c r="D288" s="23">
        <v>43097</v>
      </c>
      <c r="E288" s="39" t="s">
        <v>90</v>
      </c>
      <c r="F288" s="46"/>
      <c r="G288" s="16">
        <f t="shared" si="6"/>
        <v>63</v>
      </c>
      <c r="H288" s="44"/>
      <c r="I288" s="44"/>
      <c r="J288" s="44"/>
      <c r="K288" s="18">
        <f t="shared" si="9"/>
        <v>0</v>
      </c>
      <c r="L288" s="44"/>
      <c r="M288" s="44"/>
    </row>
    <row r="289" spans="1:13" ht="15.75" hidden="1">
      <c r="A289" s="11"/>
      <c r="B289" s="22" t="s">
        <v>548</v>
      </c>
      <c r="C289" s="22" t="s">
        <v>549</v>
      </c>
      <c r="D289" s="23">
        <v>43097</v>
      </c>
      <c r="E289" s="39" t="s">
        <v>22</v>
      </c>
      <c r="F289" s="46">
        <v>2</v>
      </c>
      <c r="G289" s="16">
        <f t="shared" si="6"/>
        <v>63</v>
      </c>
      <c r="H289" s="44"/>
      <c r="I289" s="44"/>
      <c r="J289" s="44"/>
      <c r="K289" s="18">
        <f t="shared" si="9"/>
        <v>0</v>
      </c>
      <c r="L289" s="21"/>
      <c r="M289" s="59"/>
    </row>
    <row r="290" spans="1:13" ht="15.75" hidden="1">
      <c r="A290" s="11"/>
      <c r="B290" s="22" t="s">
        <v>550</v>
      </c>
      <c r="C290" s="22" t="s">
        <v>551</v>
      </c>
      <c r="D290" s="23">
        <v>43097</v>
      </c>
      <c r="E290" s="39" t="s">
        <v>29</v>
      </c>
      <c r="F290" s="46"/>
      <c r="G290" s="16">
        <f t="shared" si="6"/>
        <v>63</v>
      </c>
      <c r="H290" s="44"/>
      <c r="I290" s="44"/>
      <c r="J290" s="44"/>
      <c r="K290" s="18">
        <f t="shared" si="9"/>
        <v>0</v>
      </c>
      <c r="L290" s="44"/>
      <c r="M290" s="44"/>
    </row>
    <row r="291" spans="1:13" ht="15.75" hidden="1">
      <c r="A291" s="11"/>
      <c r="B291" s="22" t="s">
        <v>552</v>
      </c>
      <c r="C291" s="22" t="s">
        <v>553</v>
      </c>
      <c r="D291" s="23">
        <v>43097</v>
      </c>
      <c r="E291" s="39" t="s">
        <v>237</v>
      </c>
      <c r="F291" s="46"/>
      <c r="G291" s="16">
        <f t="shared" si="6"/>
        <v>63</v>
      </c>
      <c r="H291" s="44"/>
      <c r="I291" s="44"/>
      <c r="J291" s="44"/>
      <c r="K291" s="18">
        <f t="shared" si="9"/>
        <v>0</v>
      </c>
      <c r="L291" s="44"/>
      <c r="M291" s="44"/>
    </row>
    <row r="292" spans="1:13" ht="15.75" hidden="1">
      <c r="A292" s="11"/>
      <c r="B292" s="22" t="s">
        <v>554</v>
      </c>
      <c r="C292" s="22" t="s">
        <v>555</v>
      </c>
      <c r="D292" s="23">
        <v>43097</v>
      </c>
      <c r="E292" s="39" t="s">
        <v>114</v>
      </c>
      <c r="F292" s="46"/>
      <c r="G292" s="16">
        <f t="shared" si="6"/>
        <v>63</v>
      </c>
      <c r="H292" s="44"/>
      <c r="I292" s="44"/>
      <c r="J292" s="44"/>
      <c r="K292" s="18">
        <f t="shared" si="9"/>
        <v>0</v>
      </c>
      <c r="L292" s="44"/>
      <c r="M292" s="44"/>
    </row>
    <row r="293" spans="1:13" ht="15.75" hidden="1">
      <c r="A293" s="11"/>
      <c r="B293" s="22" t="s">
        <v>556</v>
      </c>
      <c r="C293" s="22" t="s">
        <v>557</v>
      </c>
      <c r="D293" s="23">
        <v>43090</v>
      </c>
      <c r="E293" s="39" t="s">
        <v>16</v>
      </c>
      <c r="F293" s="46"/>
      <c r="G293" s="16">
        <f t="shared" si="6"/>
        <v>64</v>
      </c>
      <c r="H293" s="17"/>
      <c r="I293" s="17"/>
      <c r="J293" s="17"/>
      <c r="K293" s="18">
        <f t="shared" si="9"/>
        <v>0</v>
      </c>
      <c r="L293" s="44"/>
      <c r="M293" s="44"/>
    </row>
    <row r="294" spans="1:13" ht="15.75" hidden="1">
      <c r="A294" s="11"/>
      <c r="B294" s="22" t="s">
        <v>558</v>
      </c>
      <c r="C294" s="22" t="s">
        <v>559</v>
      </c>
      <c r="D294" s="23">
        <v>43090</v>
      </c>
      <c r="E294" s="39" t="s">
        <v>24</v>
      </c>
      <c r="F294" s="46">
        <v>56</v>
      </c>
      <c r="G294" s="16">
        <f t="shared" si="6"/>
        <v>64</v>
      </c>
      <c r="H294" s="17"/>
      <c r="I294" s="17"/>
      <c r="J294" s="17"/>
      <c r="K294" s="18">
        <f t="shared" si="9"/>
        <v>0</v>
      </c>
      <c r="L294" s="17"/>
      <c r="M294" s="17"/>
    </row>
    <row r="295" spans="1:13" ht="15.75" hidden="1">
      <c r="A295" s="11"/>
      <c r="B295" s="22" t="s">
        <v>560</v>
      </c>
      <c r="C295" s="22" t="s">
        <v>561</v>
      </c>
      <c r="D295" s="23">
        <v>43090</v>
      </c>
      <c r="E295" s="39" t="s">
        <v>90</v>
      </c>
      <c r="F295" s="46"/>
      <c r="G295" s="16">
        <f t="shared" si="6"/>
        <v>64</v>
      </c>
      <c r="H295" s="44"/>
      <c r="I295" s="44"/>
      <c r="J295" s="44"/>
      <c r="K295" s="18">
        <f t="shared" si="9"/>
        <v>0</v>
      </c>
      <c r="L295" s="44"/>
      <c r="M295" s="44"/>
    </row>
    <row r="296" spans="1:13" ht="15.75" hidden="1">
      <c r="A296" s="11"/>
      <c r="B296" s="22" t="s">
        <v>562</v>
      </c>
      <c r="C296" s="22" t="s">
        <v>563</v>
      </c>
      <c r="D296" s="23">
        <v>43090</v>
      </c>
      <c r="E296" s="39" t="s">
        <v>34</v>
      </c>
      <c r="F296" s="46">
        <v>1</v>
      </c>
      <c r="G296" s="16">
        <f t="shared" si="6"/>
        <v>64</v>
      </c>
      <c r="H296" s="44"/>
      <c r="I296" s="44"/>
      <c r="J296" s="44"/>
      <c r="K296" s="18">
        <f t="shared" si="9"/>
        <v>0</v>
      </c>
      <c r="L296" s="44"/>
      <c r="M296" s="44"/>
    </row>
    <row r="297" spans="1:13" ht="15.75" hidden="1">
      <c r="A297" s="11"/>
      <c r="B297" s="22" t="s">
        <v>564</v>
      </c>
      <c r="C297" s="22" t="s">
        <v>565</v>
      </c>
      <c r="D297" s="23">
        <v>43090</v>
      </c>
      <c r="E297" s="39" t="s">
        <v>114</v>
      </c>
      <c r="F297" s="46"/>
      <c r="G297" s="16">
        <f t="shared" si="6"/>
        <v>64</v>
      </c>
      <c r="H297" s="44"/>
      <c r="I297" s="44"/>
      <c r="J297" s="44"/>
      <c r="K297" s="18">
        <f t="shared" si="9"/>
        <v>0</v>
      </c>
      <c r="L297" s="44"/>
      <c r="M297" s="44"/>
    </row>
    <row r="298" spans="1:13" ht="15.75" hidden="1">
      <c r="A298" s="11"/>
      <c r="B298" s="22" t="s">
        <v>566</v>
      </c>
      <c r="C298" s="22" t="s">
        <v>567</v>
      </c>
      <c r="D298" s="53">
        <v>43083</v>
      </c>
      <c r="E298" s="39" t="s">
        <v>16</v>
      </c>
      <c r="F298" s="46"/>
      <c r="G298" s="16">
        <f t="shared" si="6"/>
        <v>65</v>
      </c>
      <c r="H298" s="17"/>
      <c r="I298" s="17"/>
      <c r="J298" s="17"/>
      <c r="K298" s="18">
        <f t="shared" si="9"/>
        <v>0</v>
      </c>
      <c r="L298" s="44"/>
      <c r="M298" s="44"/>
    </row>
    <row r="299" spans="1:13" ht="15.75" hidden="1">
      <c r="A299" s="11"/>
      <c r="B299" s="27" t="s">
        <v>568</v>
      </c>
      <c r="C299" s="27" t="s">
        <v>569</v>
      </c>
      <c r="D299" s="53">
        <v>43083</v>
      </c>
      <c r="E299" s="39" t="s">
        <v>60</v>
      </c>
      <c r="F299" s="27"/>
      <c r="G299" s="16">
        <f t="shared" si="6"/>
        <v>65</v>
      </c>
      <c r="H299" s="44"/>
      <c r="I299" s="44"/>
      <c r="J299" s="44"/>
      <c r="K299" s="18">
        <f t="shared" si="9"/>
        <v>0</v>
      </c>
      <c r="L299" s="44"/>
      <c r="M299" s="44"/>
    </row>
    <row r="300" spans="1:13" ht="15.75" hidden="1">
      <c r="A300" s="11"/>
      <c r="B300" s="22" t="s">
        <v>570</v>
      </c>
      <c r="C300" s="22" t="s">
        <v>571</v>
      </c>
      <c r="D300" s="53">
        <v>43083</v>
      </c>
      <c r="E300" s="39" t="s">
        <v>29</v>
      </c>
      <c r="F300" s="46">
        <v>31</v>
      </c>
      <c r="G300" s="16">
        <f t="shared" si="6"/>
        <v>65</v>
      </c>
      <c r="H300" s="44"/>
      <c r="I300" s="44"/>
      <c r="J300" s="44"/>
      <c r="K300" s="18">
        <f t="shared" si="9"/>
        <v>0</v>
      </c>
      <c r="L300" s="44"/>
      <c r="M300" s="44"/>
    </row>
    <row r="301" spans="1:13" ht="15.75" hidden="1">
      <c r="A301" s="11"/>
      <c r="B301" s="22" t="s">
        <v>572</v>
      </c>
      <c r="C301" s="22" t="s">
        <v>573</v>
      </c>
      <c r="D301" s="23">
        <v>43076</v>
      </c>
      <c r="E301" s="39" t="s">
        <v>19</v>
      </c>
      <c r="F301" s="46">
        <v>54</v>
      </c>
      <c r="G301" s="16">
        <f t="shared" si="6"/>
        <v>66</v>
      </c>
      <c r="H301" s="44"/>
      <c r="I301" s="44"/>
      <c r="J301" s="44"/>
      <c r="K301" s="18">
        <f t="shared" si="9"/>
        <v>0</v>
      </c>
      <c r="L301" s="44"/>
      <c r="M301" s="44"/>
    </row>
    <row r="302" spans="1:13" ht="15.75" hidden="1">
      <c r="A302" s="11"/>
      <c r="B302" s="22" t="s">
        <v>574</v>
      </c>
      <c r="C302" s="22" t="s">
        <v>575</v>
      </c>
      <c r="D302" s="23">
        <v>43076</v>
      </c>
      <c r="E302" s="39" t="s">
        <v>22</v>
      </c>
      <c r="F302" s="46">
        <v>4</v>
      </c>
      <c r="G302" s="16">
        <f t="shared" si="6"/>
        <v>66</v>
      </c>
      <c r="H302" s="44"/>
      <c r="I302" s="44"/>
      <c r="J302" s="44"/>
      <c r="K302" s="18">
        <f t="shared" si="9"/>
        <v>0</v>
      </c>
      <c r="L302" s="44"/>
      <c r="M302" s="44"/>
    </row>
    <row r="303" spans="1:13" ht="15.75" hidden="1">
      <c r="A303" s="11"/>
      <c r="B303" s="22" t="s">
        <v>576</v>
      </c>
      <c r="C303" s="22" t="s">
        <v>577</v>
      </c>
      <c r="D303" s="23">
        <v>43076</v>
      </c>
      <c r="E303" s="39" t="s">
        <v>52</v>
      </c>
      <c r="F303" s="46">
        <v>18</v>
      </c>
      <c r="G303" s="16">
        <f t="shared" si="6"/>
        <v>66</v>
      </c>
      <c r="H303" s="44"/>
      <c r="I303" s="44"/>
      <c r="J303" s="44"/>
      <c r="K303" s="18">
        <f t="shared" si="9"/>
        <v>0</v>
      </c>
      <c r="L303" s="44"/>
      <c r="M303" s="44"/>
    </row>
    <row r="304" spans="1:13" ht="15.75" hidden="1">
      <c r="A304" s="11"/>
      <c r="B304" s="22" t="s">
        <v>578</v>
      </c>
      <c r="C304" s="22" t="s">
        <v>578</v>
      </c>
      <c r="D304" s="23">
        <v>43076</v>
      </c>
      <c r="E304" s="39" t="s">
        <v>52</v>
      </c>
      <c r="F304" s="46">
        <v>10</v>
      </c>
      <c r="G304" s="16">
        <f t="shared" si="6"/>
        <v>66</v>
      </c>
      <c r="H304" s="44"/>
      <c r="I304" s="44"/>
      <c r="J304" s="44"/>
      <c r="K304" s="18">
        <f t="shared" si="9"/>
        <v>0</v>
      </c>
      <c r="L304" s="44"/>
      <c r="M304" s="44"/>
    </row>
    <row r="305" spans="1:13" ht="15.75" hidden="1">
      <c r="A305" s="11"/>
      <c r="B305" s="22" t="s">
        <v>579</v>
      </c>
      <c r="C305" s="22" t="s">
        <v>580</v>
      </c>
      <c r="D305" s="23">
        <v>43076</v>
      </c>
      <c r="E305" s="39" t="s">
        <v>22</v>
      </c>
      <c r="F305" s="46">
        <v>1</v>
      </c>
      <c r="G305" s="16">
        <f t="shared" si="6"/>
        <v>66</v>
      </c>
      <c r="H305" s="44"/>
      <c r="I305" s="44"/>
      <c r="J305" s="44"/>
      <c r="K305" s="18">
        <f t="shared" si="9"/>
        <v>0</v>
      </c>
      <c r="L305" s="44"/>
      <c r="M305" s="44"/>
    </row>
    <row r="306" spans="1:13" ht="15.75" hidden="1">
      <c r="A306" s="11"/>
      <c r="B306" s="22" t="s">
        <v>581</v>
      </c>
      <c r="C306" s="22" t="s">
        <v>581</v>
      </c>
      <c r="D306" s="23">
        <v>43069</v>
      </c>
      <c r="E306" s="39" t="s">
        <v>29</v>
      </c>
      <c r="F306" s="46">
        <v>45</v>
      </c>
      <c r="G306" s="16">
        <f t="shared" si="6"/>
        <v>67</v>
      </c>
      <c r="H306" s="44"/>
      <c r="I306" s="44"/>
      <c r="J306" s="44"/>
      <c r="K306" s="18">
        <f t="shared" si="9"/>
        <v>0</v>
      </c>
      <c r="L306" s="44"/>
      <c r="M306" s="44"/>
    </row>
    <row r="307" spans="1:13" ht="15.75" hidden="1">
      <c r="A307" s="11"/>
      <c r="B307" s="22" t="s">
        <v>582</v>
      </c>
      <c r="C307" s="22" t="s">
        <v>583</v>
      </c>
      <c r="D307" s="23">
        <v>43069</v>
      </c>
      <c r="E307" s="39" t="s">
        <v>34</v>
      </c>
      <c r="F307" s="46">
        <v>1</v>
      </c>
      <c r="G307" s="16">
        <f t="shared" si="6"/>
        <v>67</v>
      </c>
      <c r="H307" s="44"/>
      <c r="I307" s="44"/>
      <c r="J307" s="44"/>
      <c r="K307" s="18">
        <f t="shared" si="9"/>
        <v>0</v>
      </c>
      <c r="L307" s="44"/>
      <c r="M307" s="44"/>
    </row>
    <row r="308" spans="1:13" ht="15.75" hidden="1">
      <c r="A308" s="11"/>
      <c r="B308" s="22" t="s">
        <v>584</v>
      </c>
      <c r="C308" s="22" t="s">
        <v>585</v>
      </c>
      <c r="D308" s="23">
        <v>43069</v>
      </c>
      <c r="E308" s="39" t="s">
        <v>22</v>
      </c>
      <c r="F308" s="46">
        <v>5</v>
      </c>
      <c r="G308" s="16">
        <f t="shared" si="6"/>
        <v>67</v>
      </c>
      <c r="H308" s="44"/>
      <c r="I308" s="44"/>
      <c r="J308" s="44"/>
      <c r="K308" s="18">
        <f t="shared" si="9"/>
        <v>0</v>
      </c>
      <c r="L308" s="44"/>
      <c r="M308" s="44"/>
    </row>
    <row r="309" spans="1:13" ht="15.75" hidden="1">
      <c r="A309" s="11"/>
      <c r="B309" s="22" t="s">
        <v>586</v>
      </c>
      <c r="C309" s="22" t="s">
        <v>586</v>
      </c>
      <c r="D309" s="23">
        <v>43062</v>
      </c>
      <c r="E309" s="39" t="s">
        <v>16</v>
      </c>
      <c r="F309" s="46"/>
      <c r="G309" s="16">
        <f t="shared" si="6"/>
        <v>68</v>
      </c>
      <c r="H309" s="44"/>
      <c r="I309" s="44"/>
      <c r="J309" s="44"/>
      <c r="K309" s="18">
        <f t="shared" si="9"/>
        <v>0</v>
      </c>
      <c r="L309" s="44"/>
      <c r="M309" s="44"/>
    </row>
    <row r="310" spans="1:13" ht="15.75" hidden="1">
      <c r="A310" s="11"/>
      <c r="B310" s="22" t="s">
        <v>587</v>
      </c>
      <c r="C310" s="22" t="s">
        <v>587</v>
      </c>
      <c r="D310" s="23">
        <v>43062</v>
      </c>
      <c r="E310" s="39" t="s">
        <v>24</v>
      </c>
      <c r="F310" s="46">
        <v>68</v>
      </c>
      <c r="G310" s="16">
        <f t="shared" si="6"/>
        <v>68</v>
      </c>
      <c r="H310" s="44"/>
      <c r="I310" s="44"/>
      <c r="J310" s="44"/>
      <c r="K310" s="18">
        <f t="shared" si="9"/>
        <v>0</v>
      </c>
      <c r="L310" s="44"/>
      <c r="M310" s="44"/>
    </row>
    <row r="311" spans="1:13" ht="15.75" hidden="1">
      <c r="A311" s="11"/>
      <c r="B311" s="56" t="s">
        <v>588</v>
      </c>
      <c r="C311" s="22" t="s">
        <v>589</v>
      </c>
      <c r="D311" s="23">
        <v>43062</v>
      </c>
      <c r="E311" s="39" t="s">
        <v>90</v>
      </c>
      <c r="F311" s="46"/>
      <c r="G311" s="16">
        <f t="shared" si="6"/>
        <v>68</v>
      </c>
      <c r="H311" s="44"/>
      <c r="I311" s="44"/>
      <c r="J311" s="44"/>
      <c r="K311" s="18">
        <f t="shared" si="9"/>
        <v>0</v>
      </c>
      <c r="L311" s="44"/>
      <c r="M311" s="44"/>
    </row>
    <row r="312" spans="1:13" ht="15.75" hidden="1">
      <c r="A312" s="11"/>
      <c r="B312" s="22" t="s">
        <v>110</v>
      </c>
      <c r="C312" s="22" t="s">
        <v>590</v>
      </c>
      <c r="D312" s="23">
        <v>43062</v>
      </c>
      <c r="E312" s="39" t="s">
        <v>34</v>
      </c>
      <c r="F312" s="46">
        <v>2</v>
      </c>
      <c r="G312" s="16">
        <f t="shared" si="6"/>
        <v>68</v>
      </c>
      <c r="H312" s="44"/>
      <c r="I312" s="44"/>
      <c r="J312" s="44"/>
      <c r="K312" s="18">
        <f t="shared" si="9"/>
        <v>0</v>
      </c>
      <c r="L312" s="44"/>
      <c r="M312" s="44"/>
    </row>
    <row r="313" spans="1:13" ht="15.75" hidden="1">
      <c r="A313" s="11"/>
      <c r="B313" s="22" t="s">
        <v>591</v>
      </c>
      <c r="C313" s="22" t="s">
        <v>592</v>
      </c>
      <c r="D313" s="23">
        <v>43055</v>
      </c>
      <c r="E313" s="39" t="s">
        <v>24</v>
      </c>
      <c r="F313" s="46">
        <v>57</v>
      </c>
      <c r="G313" s="16">
        <f t="shared" si="6"/>
        <v>69</v>
      </c>
      <c r="H313" s="44"/>
      <c r="I313" s="14"/>
      <c r="J313" s="44"/>
      <c r="K313" s="18">
        <f t="shared" si="9"/>
        <v>0</v>
      </c>
      <c r="L313" s="44"/>
      <c r="M313" s="44"/>
    </row>
    <row r="314" spans="1:13" ht="15.75" hidden="1">
      <c r="A314" s="11"/>
      <c r="B314" s="22" t="s">
        <v>593</v>
      </c>
      <c r="C314" s="22" t="s">
        <v>594</v>
      </c>
      <c r="D314" s="23">
        <v>43055</v>
      </c>
      <c r="E314" s="39" t="s">
        <v>19</v>
      </c>
      <c r="F314" s="46">
        <v>35</v>
      </c>
      <c r="G314" s="16">
        <f t="shared" si="6"/>
        <v>69</v>
      </c>
      <c r="H314" s="44"/>
      <c r="I314" s="44"/>
      <c r="J314" s="44"/>
      <c r="K314" s="18">
        <f t="shared" si="9"/>
        <v>0</v>
      </c>
      <c r="L314" s="44"/>
      <c r="M314" s="44"/>
    </row>
    <row r="315" spans="1:13" ht="15.75" hidden="1">
      <c r="A315" s="11"/>
      <c r="B315" s="22" t="s">
        <v>595</v>
      </c>
      <c r="C315" s="22" t="s">
        <v>596</v>
      </c>
      <c r="D315" s="53">
        <v>43055</v>
      </c>
      <c r="E315" s="39" t="s">
        <v>60</v>
      </c>
      <c r="F315" s="46"/>
      <c r="G315" s="16">
        <f t="shared" si="6"/>
        <v>69</v>
      </c>
      <c r="H315" s="44"/>
      <c r="I315" s="44"/>
      <c r="J315" s="44"/>
      <c r="K315" s="18">
        <f t="shared" si="9"/>
        <v>0</v>
      </c>
      <c r="L315" s="44"/>
      <c r="M315" s="44"/>
    </row>
    <row r="316" spans="1:13" ht="15.75" hidden="1">
      <c r="A316" s="11"/>
      <c r="B316" s="22" t="s">
        <v>597</v>
      </c>
      <c r="C316" s="22" t="s">
        <v>597</v>
      </c>
      <c r="D316" s="23">
        <v>43055</v>
      </c>
      <c r="E316" s="39" t="s">
        <v>22</v>
      </c>
      <c r="F316" s="46">
        <v>6</v>
      </c>
      <c r="G316" s="16">
        <f t="shared" si="6"/>
        <v>69</v>
      </c>
      <c r="H316" s="44"/>
      <c r="I316" s="44"/>
      <c r="J316" s="44"/>
      <c r="K316" s="18">
        <f t="shared" si="9"/>
        <v>0</v>
      </c>
      <c r="L316" s="44"/>
      <c r="M316" s="44"/>
    </row>
    <row r="317" spans="1:13" ht="15.75" hidden="1">
      <c r="A317" s="11"/>
      <c r="B317" s="56" t="s">
        <v>598</v>
      </c>
      <c r="C317" s="22" t="s">
        <v>599</v>
      </c>
      <c r="D317" s="23">
        <v>43048</v>
      </c>
      <c r="E317" s="39" t="s">
        <v>16</v>
      </c>
      <c r="F317" s="46"/>
      <c r="G317" s="16">
        <f t="shared" si="6"/>
        <v>70</v>
      </c>
      <c r="H317" s="44"/>
      <c r="I317" s="44"/>
      <c r="J317" s="44"/>
      <c r="K317" s="18">
        <f t="shared" si="9"/>
        <v>0</v>
      </c>
      <c r="L317" s="44"/>
      <c r="M317" s="44"/>
    </row>
    <row r="318" spans="1:13" ht="15.75" hidden="1">
      <c r="A318" s="11"/>
      <c r="B318" s="22" t="s">
        <v>600</v>
      </c>
      <c r="C318" s="22" t="s">
        <v>601</v>
      </c>
      <c r="D318" s="23">
        <v>43048</v>
      </c>
      <c r="E318" s="39" t="s">
        <v>29</v>
      </c>
      <c r="F318" s="46">
        <v>50</v>
      </c>
      <c r="G318" s="16">
        <f t="shared" si="6"/>
        <v>70</v>
      </c>
      <c r="H318" s="44"/>
      <c r="I318" s="44"/>
      <c r="J318" s="44"/>
      <c r="K318" s="18">
        <f t="shared" si="9"/>
        <v>0</v>
      </c>
      <c r="L318" s="44"/>
      <c r="M318" s="44"/>
    </row>
    <row r="319" spans="1:13" ht="15.75" hidden="1">
      <c r="A319" s="11"/>
      <c r="B319" s="22" t="s">
        <v>602</v>
      </c>
      <c r="C319" s="22" t="s">
        <v>603</v>
      </c>
      <c r="D319" s="23">
        <v>43048</v>
      </c>
      <c r="E319" s="39" t="s">
        <v>22</v>
      </c>
      <c r="F319" s="46">
        <v>4</v>
      </c>
      <c r="G319" s="16">
        <f t="shared" si="6"/>
        <v>70</v>
      </c>
      <c r="H319" s="44"/>
      <c r="I319" s="44"/>
      <c r="J319" s="44"/>
      <c r="K319" s="18">
        <f t="shared" si="9"/>
        <v>0</v>
      </c>
      <c r="L319" s="44"/>
      <c r="M319" s="44"/>
    </row>
    <row r="320" spans="1:13" ht="15.75" hidden="1">
      <c r="A320" s="11"/>
      <c r="B320" s="22" t="s">
        <v>604</v>
      </c>
      <c r="C320" s="22" t="s">
        <v>605</v>
      </c>
      <c r="D320" s="23">
        <v>43048</v>
      </c>
      <c r="E320" s="39" t="s">
        <v>90</v>
      </c>
      <c r="F320" s="46"/>
      <c r="G320" s="16">
        <f t="shared" si="6"/>
        <v>70</v>
      </c>
      <c r="H320" s="44"/>
      <c r="I320" s="44"/>
      <c r="J320" s="44"/>
      <c r="K320" s="18">
        <f t="shared" si="9"/>
        <v>0</v>
      </c>
      <c r="L320" s="44"/>
      <c r="M320" s="44"/>
    </row>
    <row r="321" spans="1:13" ht="15.75" hidden="1">
      <c r="A321" s="11"/>
      <c r="B321" s="22" t="s">
        <v>606</v>
      </c>
      <c r="C321" s="22" t="s">
        <v>606</v>
      </c>
      <c r="D321" s="23">
        <v>43041</v>
      </c>
      <c r="E321" s="39" t="s">
        <v>34</v>
      </c>
      <c r="F321" s="46">
        <v>1</v>
      </c>
      <c r="G321" s="16">
        <f t="shared" si="6"/>
        <v>71</v>
      </c>
      <c r="H321" s="30"/>
      <c r="I321" s="55"/>
      <c r="J321" s="30"/>
      <c r="K321" s="18">
        <f t="shared" si="9"/>
        <v>0</v>
      </c>
      <c r="L321" s="42"/>
      <c r="M321" s="42"/>
    </row>
    <row r="322" spans="1:13" ht="15.75" hidden="1">
      <c r="A322" s="11"/>
      <c r="B322" s="27" t="s">
        <v>607</v>
      </c>
      <c r="C322" s="27" t="s">
        <v>608</v>
      </c>
      <c r="D322" s="53">
        <v>43041</v>
      </c>
      <c r="E322" s="61" t="s">
        <v>16</v>
      </c>
      <c r="F322" s="27"/>
      <c r="G322" s="16">
        <f t="shared" si="6"/>
        <v>71</v>
      </c>
      <c r="H322" s="30"/>
      <c r="I322" s="55"/>
      <c r="J322" s="30"/>
      <c r="K322" s="18">
        <f t="shared" si="9"/>
        <v>0</v>
      </c>
      <c r="L322" s="55"/>
      <c r="M322" s="55"/>
    </row>
    <row r="323" spans="1:13" ht="15.75" hidden="1">
      <c r="A323" s="11"/>
      <c r="B323" s="22" t="s">
        <v>609</v>
      </c>
      <c r="C323" s="22" t="s">
        <v>610</v>
      </c>
      <c r="D323" s="23">
        <v>43041</v>
      </c>
      <c r="E323" s="39" t="s">
        <v>34</v>
      </c>
      <c r="F323" s="46">
        <v>4</v>
      </c>
      <c r="G323" s="16">
        <f t="shared" si="6"/>
        <v>71</v>
      </c>
      <c r="H323" s="30"/>
      <c r="I323" s="55"/>
      <c r="J323" s="30"/>
      <c r="K323" s="18">
        <f t="shared" si="9"/>
        <v>0</v>
      </c>
      <c r="L323" s="42"/>
      <c r="M323" s="42"/>
    </row>
    <row r="324" spans="1:13" ht="15.75" hidden="1">
      <c r="A324" s="11"/>
      <c r="B324" s="27" t="s">
        <v>611</v>
      </c>
      <c r="C324" s="27" t="s">
        <v>612</v>
      </c>
      <c r="D324" s="53">
        <v>43041</v>
      </c>
      <c r="E324" s="61" t="s">
        <v>90</v>
      </c>
      <c r="F324" s="27"/>
      <c r="G324" s="16">
        <f t="shared" si="6"/>
        <v>71</v>
      </c>
      <c r="H324" s="30"/>
      <c r="I324" s="55"/>
      <c r="J324" s="30"/>
      <c r="K324" s="18">
        <f t="shared" si="9"/>
        <v>0</v>
      </c>
      <c r="L324" s="42"/>
      <c r="M324" s="42"/>
    </row>
    <row r="325" spans="1:13" ht="15.75" hidden="1">
      <c r="A325" s="11"/>
      <c r="B325" s="22" t="s">
        <v>613</v>
      </c>
      <c r="C325" s="22" t="s">
        <v>614</v>
      </c>
      <c r="D325" s="23">
        <v>43034</v>
      </c>
      <c r="E325" s="39" t="s">
        <v>29</v>
      </c>
      <c r="F325" s="46">
        <v>50</v>
      </c>
      <c r="G325" s="16">
        <f t="shared" si="6"/>
        <v>72</v>
      </c>
      <c r="H325" s="44"/>
      <c r="I325" s="44"/>
      <c r="J325" s="44"/>
      <c r="K325" s="18">
        <f t="shared" si="9"/>
        <v>0</v>
      </c>
      <c r="L325" s="44"/>
      <c r="M325" s="44"/>
    </row>
    <row r="326" spans="1:13" ht="15.75" hidden="1">
      <c r="A326" s="11"/>
      <c r="B326" s="22" t="s">
        <v>615</v>
      </c>
      <c r="C326" s="22" t="s">
        <v>616</v>
      </c>
      <c r="D326" s="23">
        <v>43034</v>
      </c>
      <c r="E326" s="39" t="s">
        <v>90</v>
      </c>
      <c r="F326" s="46"/>
      <c r="G326" s="16">
        <f t="shared" si="6"/>
        <v>72</v>
      </c>
      <c r="H326" s="44"/>
      <c r="I326" s="44"/>
      <c r="J326" s="44"/>
      <c r="K326" s="18">
        <f t="shared" si="9"/>
        <v>0</v>
      </c>
      <c r="L326" s="44"/>
      <c r="M326" s="44"/>
    </row>
    <row r="327" spans="1:13" ht="15.75" hidden="1">
      <c r="A327" s="11"/>
      <c r="B327" s="22" t="s">
        <v>617</v>
      </c>
      <c r="C327" s="22" t="s">
        <v>618</v>
      </c>
      <c r="D327" s="23">
        <v>43034</v>
      </c>
      <c r="E327" s="39" t="s">
        <v>316</v>
      </c>
      <c r="F327" s="46"/>
      <c r="G327" s="16">
        <f t="shared" si="6"/>
        <v>72</v>
      </c>
      <c r="H327" s="44"/>
      <c r="I327" s="44"/>
      <c r="J327" s="44"/>
      <c r="K327" s="18">
        <f t="shared" si="9"/>
        <v>0</v>
      </c>
      <c r="L327" s="44"/>
      <c r="M327" s="44"/>
    </row>
    <row r="328" spans="1:13" ht="15.75" hidden="1">
      <c r="A328" s="11"/>
      <c r="B328" s="22" t="s">
        <v>619</v>
      </c>
      <c r="C328" s="22" t="s">
        <v>619</v>
      </c>
      <c r="D328" s="23">
        <v>43034</v>
      </c>
      <c r="E328" s="39" t="s">
        <v>52</v>
      </c>
      <c r="F328" s="46">
        <v>34</v>
      </c>
      <c r="G328" s="16">
        <f t="shared" si="6"/>
        <v>72</v>
      </c>
      <c r="H328" s="44"/>
      <c r="I328" s="44"/>
      <c r="J328" s="44"/>
      <c r="K328" s="18">
        <f t="shared" si="9"/>
        <v>0</v>
      </c>
      <c r="L328" s="44"/>
      <c r="M328" s="44"/>
    </row>
    <row r="329" spans="1:13" ht="15.75" hidden="1">
      <c r="A329" s="11"/>
      <c r="B329" s="27" t="s">
        <v>620</v>
      </c>
      <c r="C329" s="27" t="s">
        <v>620</v>
      </c>
      <c r="D329" s="53">
        <v>43027</v>
      </c>
      <c r="E329" s="39" t="s">
        <v>90</v>
      </c>
      <c r="F329" s="27"/>
      <c r="G329" s="16">
        <f t="shared" si="6"/>
        <v>73</v>
      </c>
      <c r="H329" s="44"/>
      <c r="I329" s="44"/>
      <c r="J329" s="44"/>
      <c r="K329" s="18">
        <f t="shared" si="9"/>
        <v>0</v>
      </c>
      <c r="L329" s="44"/>
      <c r="M329" s="44"/>
    </row>
    <row r="330" spans="1:13" ht="15.75" hidden="1">
      <c r="A330" s="11"/>
      <c r="B330" s="22" t="s">
        <v>621</v>
      </c>
      <c r="C330" s="22" t="s">
        <v>622</v>
      </c>
      <c r="D330" s="53">
        <v>43027</v>
      </c>
      <c r="E330" s="39" t="s">
        <v>19</v>
      </c>
      <c r="F330" s="46">
        <v>36</v>
      </c>
      <c r="G330" s="16">
        <f t="shared" si="6"/>
        <v>73</v>
      </c>
      <c r="H330" s="44"/>
      <c r="I330" s="44"/>
      <c r="J330" s="44"/>
      <c r="K330" s="18">
        <f t="shared" si="9"/>
        <v>0</v>
      </c>
      <c r="L330" s="44"/>
      <c r="M330" s="44"/>
    </row>
    <row r="331" spans="1:13" ht="15.75" hidden="1">
      <c r="A331" s="11"/>
      <c r="B331" s="27" t="s">
        <v>623</v>
      </c>
      <c r="C331" s="27" t="s">
        <v>624</v>
      </c>
      <c r="D331" s="53">
        <v>43027</v>
      </c>
      <c r="E331" s="39" t="s">
        <v>34</v>
      </c>
      <c r="F331" s="54">
        <v>1</v>
      </c>
      <c r="G331" s="16">
        <f t="shared" si="6"/>
        <v>73</v>
      </c>
      <c r="H331" s="44"/>
      <c r="I331" s="44"/>
      <c r="J331" s="44"/>
      <c r="K331" s="18">
        <f t="shared" si="9"/>
        <v>0</v>
      </c>
      <c r="L331" s="44"/>
      <c r="M331" s="44"/>
    </row>
    <row r="332" spans="1:13" ht="15.75" hidden="1">
      <c r="A332" s="11"/>
      <c r="B332" s="27" t="s">
        <v>625</v>
      </c>
      <c r="C332" s="27" t="s">
        <v>626</v>
      </c>
      <c r="D332" s="53">
        <v>43027</v>
      </c>
      <c r="E332" s="39" t="s">
        <v>24</v>
      </c>
      <c r="F332" s="54">
        <v>50</v>
      </c>
      <c r="G332" s="16">
        <f t="shared" si="6"/>
        <v>73</v>
      </c>
      <c r="H332" s="44"/>
      <c r="I332" s="44"/>
      <c r="J332" s="44"/>
      <c r="K332" s="18">
        <f t="shared" si="9"/>
        <v>0</v>
      </c>
      <c r="L332" s="44"/>
      <c r="M332" s="44"/>
    </row>
    <row r="333" spans="1:13" ht="15.75" hidden="1">
      <c r="A333" s="11"/>
      <c r="B333" s="27" t="s">
        <v>627</v>
      </c>
      <c r="C333" s="27" t="s">
        <v>628</v>
      </c>
      <c r="D333" s="53">
        <v>43027</v>
      </c>
      <c r="E333" s="39" t="s">
        <v>22</v>
      </c>
      <c r="F333" s="54">
        <v>22</v>
      </c>
      <c r="G333" s="16">
        <f t="shared" si="6"/>
        <v>73</v>
      </c>
      <c r="H333" s="44"/>
      <c r="I333" s="44"/>
      <c r="J333" s="44"/>
      <c r="K333" s="18">
        <f t="shared" si="9"/>
        <v>0</v>
      </c>
      <c r="L333" s="44"/>
      <c r="M333" s="44"/>
    </row>
    <row r="334" spans="1:13" ht="15.75" hidden="1">
      <c r="A334" s="11"/>
      <c r="B334" s="27" t="s">
        <v>629</v>
      </c>
      <c r="C334" s="27" t="s">
        <v>630</v>
      </c>
      <c r="D334" s="53">
        <v>43027</v>
      </c>
      <c r="E334" s="39" t="s">
        <v>22</v>
      </c>
      <c r="F334" s="54">
        <v>2</v>
      </c>
      <c r="G334" s="16">
        <f t="shared" si="6"/>
        <v>73</v>
      </c>
      <c r="H334" s="44"/>
      <c r="I334" s="44"/>
      <c r="J334" s="44"/>
      <c r="K334" s="18">
        <f t="shared" si="9"/>
        <v>0</v>
      </c>
      <c r="L334" s="44"/>
      <c r="M334" s="44"/>
    </row>
    <row r="335" spans="1:13" ht="15.75" hidden="1">
      <c r="A335" s="11"/>
      <c r="B335" s="22" t="s">
        <v>631</v>
      </c>
      <c r="C335" s="22" t="s">
        <v>632</v>
      </c>
      <c r="D335" s="23">
        <v>43020</v>
      </c>
      <c r="E335" s="39" t="s">
        <v>19</v>
      </c>
      <c r="F335" s="46">
        <v>50</v>
      </c>
      <c r="G335" s="16">
        <f t="shared" si="6"/>
        <v>74</v>
      </c>
      <c r="H335" s="44"/>
      <c r="I335" s="44"/>
      <c r="J335" s="44"/>
      <c r="K335" s="18">
        <f t="shared" si="9"/>
        <v>0</v>
      </c>
      <c r="L335" s="44"/>
      <c r="M335" s="44"/>
    </row>
    <row r="336" spans="1:13" ht="15.75" hidden="1">
      <c r="A336" s="11"/>
      <c r="B336" s="22" t="s">
        <v>633</v>
      </c>
      <c r="C336" s="22" t="s">
        <v>634</v>
      </c>
      <c r="D336" s="23">
        <v>43020</v>
      </c>
      <c r="E336" s="39" t="s">
        <v>29</v>
      </c>
      <c r="F336" s="46">
        <v>45</v>
      </c>
      <c r="G336" s="16">
        <f t="shared" si="6"/>
        <v>74</v>
      </c>
      <c r="H336" s="44"/>
      <c r="I336" s="44"/>
      <c r="J336" s="44"/>
      <c r="K336" s="18">
        <f t="shared" si="9"/>
        <v>0</v>
      </c>
      <c r="L336" s="44"/>
      <c r="M336" s="44"/>
    </row>
    <row r="337" spans="1:13" ht="15.75" hidden="1">
      <c r="A337" s="11"/>
      <c r="B337" s="22" t="s">
        <v>635</v>
      </c>
      <c r="C337" s="22" t="s">
        <v>636</v>
      </c>
      <c r="D337" s="23">
        <v>43020</v>
      </c>
      <c r="E337" s="39" t="s">
        <v>34</v>
      </c>
      <c r="F337" s="46">
        <v>2</v>
      </c>
      <c r="G337" s="16">
        <f t="shared" si="6"/>
        <v>74</v>
      </c>
      <c r="H337" s="44"/>
      <c r="I337" s="44"/>
      <c r="J337" s="44"/>
      <c r="K337" s="18">
        <f t="shared" si="9"/>
        <v>0</v>
      </c>
      <c r="L337" s="44"/>
      <c r="M337" s="44"/>
    </row>
    <row r="338" spans="1:13" ht="15.75" hidden="1">
      <c r="A338" s="11"/>
      <c r="B338" s="27" t="s">
        <v>637</v>
      </c>
      <c r="C338" s="27" t="s">
        <v>638</v>
      </c>
      <c r="D338" s="53">
        <v>43013</v>
      </c>
      <c r="E338" s="61" t="s">
        <v>24</v>
      </c>
      <c r="F338" s="54">
        <v>65</v>
      </c>
      <c r="G338" s="16">
        <f t="shared" si="6"/>
        <v>75</v>
      </c>
      <c r="H338" s="44"/>
      <c r="I338" s="44"/>
      <c r="J338" s="44"/>
      <c r="K338" s="18">
        <f t="shared" si="9"/>
        <v>0</v>
      </c>
      <c r="L338" s="44"/>
      <c r="M338" s="44"/>
    </row>
    <row r="339" spans="1:13" ht="15.75" hidden="1">
      <c r="A339" s="11"/>
      <c r="B339" s="27" t="s">
        <v>639</v>
      </c>
      <c r="C339" s="27" t="s">
        <v>639</v>
      </c>
      <c r="D339" s="53">
        <v>43013</v>
      </c>
      <c r="E339" s="61" t="s">
        <v>640</v>
      </c>
      <c r="F339" s="54">
        <v>26</v>
      </c>
      <c r="G339" s="16">
        <f t="shared" si="6"/>
        <v>75</v>
      </c>
      <c r="H339" s="44"/>
      <c r="I339" s="44"/>
      <c r="J339" s="44"/>
      <c r="K339" s="18">
        <f t="shared" si="9"/>
        <v>0</v>
      </c>
      <c r="L339" s="44"/>
      <c r="M339" s="44"/>
    </row>
    <row r="340" spans="1:13" ht="15.75" hidden="1">
      <c r="A340" s="11"/>
      <c r="B340" s="27" t="s">
        <v>641</v>
      </c>
      <c r="C340" s="27" t="s">
        <v>642</v>
      </c>
      <c r="D340" s="53">
        <v>43013</v>
      </c>
      <c r="E340" s="61" t="s">
        <v>114</v>
      </c>
      <c r="F340" s="27"/>
      <c r="G340" s="16">
        <f t="shared" si="6"/>
        <v>75</v>
      </c>
      <c r="H340" s="62"/>
      <c r="I340" s="44"/>
      <c r="J340" s="62"/>
      <c r="K340" s="18">
        <f t="shared" si="9"/>
        <v>0</v>
      </c>
      <c r="L340" s="62"/>
      <c r="M340" s="44"/>
    </row>
    <row r="341" spans="1:13" ht="15.75" hidden="1">
      <c r="A341" s="11"/>
      <c r="B341" s="22" t="s">
        <v>643</v>
      </c>
      <c r="C341" s="22" t="s">
        <v>644</v>
      </c>
      <c r="D341" s="23">
        <v>43006</v>
      </c>
      <c r="E341" s="39" t="s">
        <v>24</v>
      </c>
      <c r="F341" s="46"/>
      <c r="G341" s="16">
        <f t="shared" si="6"/>
        <v>76</v>
      </c>
      <c r="H341" s="44"/>
      <c r="I341" s="44"/>
      <c r="J341" s="44"/>
      <c r="K341" s="18">
        <f t="shared" si="9"/>
        <v>0</v>
      </c>
      <c r="L341" s="44"/>
      <c r="M341" s="44"/>
    </row>
    <row r="342" spans="1:13" ht="15.75" hidden="1">
      <c r="A342" s="11"/>
      <c r="B342" s="22" t="s">
        <v>645</v>
      </c>
      <c r="C342" s="22" t="s">
        <v>646</v>
      </c>
      <c r="D342" s="23">
        <v>43006</v>
      </c>
      <c r="E342" s="39" t="s">
        <v>16</v>
      </c>
      <c r="F342" s="46"/>
      <c r="G342" s="16">
        <f t="shared" si="6"/>
        <v>76</v>
      </c>
      <c r="H342" s="44"/>
      <c r="I342" s="44"/>
      <c r="J342" s="44"/>
      <c r="K342" s="18">
        <f t="shared" si="9"/>
        <v>0</v>
      </c>
      <c r="L342" s="44"/>
      <c r="M342" s="44"/>
    </row>
    <row r="343" spans="1:13" ht="15.75" hidden="1">
      <c r="A343" s="11"/>
      <c r="B343" s="22" t="s">
        <v>647</v>
      </c>
      <c r="C343" s="22" t="s">
        <v>648</v>
      </c>
      <c r="D343" s="23">
        <v>43006</v>
      </c>
      <c r="E343" s="39" t="s">
        <v>90</v>
      </c>
      <c r="F343" s="46"/>
      <c r="G343" s="16">
        <f t="shared" si="6"/>
        <v>76</v>
      </c>
      <c r="H343" s="44"/>
      <c r="I343" s="44"/>
      <c r="J343" s="44"/>
      <c r="K343" s="18">
        <f t="shared" si="9"/>
        <v>0</v>
      </c>
      <c r="L343" s="44"/>
      <c r="M343" s="44"/>
    </row>
    <row r="344" spans="1:13" ht="15.75" hidden="1">
      <c r="A344" s="11"/>
      <c r="B344" s="22" t="s">
        <v>649</v>
      </c>
      <c r="C344" s="22" t="s">
        <v>650</v>
      </c>
      <c r="D344" s="23">
        <v>43006</v>
      </c>
      <c r="E344" s="39" t="s">
        <v>52</v>
      </c>
      <c r="F344" s="46">
        <v>16</v>
      </c>
      <c r="G344" s="16">
        <f t="shared" si="6"/>
        <v>76</v>
      </c>
      <c r="H344" s="14"/>
      <c r="I344" s="14"/>
      <c r="J344" s="14"/>
      <c r="K344" s="18">
        <f t="shared" si="9"/>
        <v>0</v>
      </c>
      <c r="L344" s="44"/>
      <c r="M344" s="44"/>
    </row>
    <row r="345" spans="1:13" ht="15.75" hidden="1">
      <c r="A345" s="11"/>
      <c r="B345" s="27" t="s">
        <v>651</v>
      </c>
      <c r="C345" s="27" t="s">
        <v>651</v>
      </c>
      <c r="D345" s="23">
        <v>43006</v>
      </c>
      <c r="E345" s="61" t="s">
        <v>430</v>
      </c>
      <c r="F345" s="27"/>
      <c r="G345" s="16">
        <f t="shared" si="6"/>
        <v>76</v>
      </c>
      <c r="H345" s="44"/>
      <c r="I345" s="44"/>
      <c r="J345" s="44"/>
      <c r="K345" s="18">
        <f t="shared" si="9"/>
        <v>0</v>
      </c>
      <c r="L345" s="44"/>
      <c r="M345" s="44"/>
    </row>
    <row r="346" spans="1:13" ht="15.75" hidden="1">
      <c r="A346" s="11"/>
      <c r="B346" s="22" t="s">
        <v>652</v>
      </c>
      <c r="C346" s="22" t="s">
        <v>653</v>
      </c>
      <c r="D346" s="23">
        <v>42999</v>
      </c>
      <c r="E346" s="39" t="s">
        <v>24</v>
      </c>
      <c r="F346" s="46">
        <v>60</v>
      </c>
      <c r="G346" s="16">
        <f t="shared" si="6"/>
        <v>77</v>
      </c>
      <c r="H346" s="44"/>
      <c r="I346" s="44"/>
      <c r="J346" s="44"/>
      <c r="K346" s="18">
        <f t="shared" si="9"/>
        <v>0</v>
      </c>
      <c r="L346" s="44"/>
      <c r="M346" s="44"/>
    </row>
    <row r="347" spans="1:13" ht="15.75" hidden="1">
      <c r="A347" s="11"/>
      <c r="B347" s="22" t="s">
        <v>654</v>
      </c>
      <c r="C347" s="22" t="s">
        <v>654</v>
      </c>
      <c r="D347" s="23">
        <v>42999</v>
      </c>
      <c r="E347" s="39" t="s">
        <v>60</v>
      </c>
      <c r="F347" s="46"/>
      <c r="G347" s="16">
        <f t="shared" si="6"/>
        <v>77</v>
      </c>
      <c r="H347" s="44"/>
      <c r="I347" s="44"/>
      <c r="J347" s="44"/>
      <c r="K347" s="18">
        <f t="shared" si="9"/>
        <v>0</v>
      </c>
      <c r="L347" s="44"/>
      <c r="M347" s="44"/>
    </row>
    <row r="348" spans="1:13" ht="15.75" hidden="1">
      <c r="A348" s="11"/>
      <c r="B348" s="22" t="s">
        <v>655</v>
      </c>
      <c r="C348" s="22" t="s">
        <v>656</v>
      </c>
      <c r="D348" s="23">
        <v>42999</v>
      </c>
      <c r="E348" s="39" t="s">
        <v>16</v>
      </c>
      <c r="F348" s="46"/>
      <c r="G348" s="16">
        <f t="shared" si="6"/>
        <v>77</v>
      </c>
      <c r="H348" s="44"/>
      <c r="I348" s="44"/>
      <c r="J348" s="44"/>
      <c r="K348" s="18">
        <f t="shared" si="9"/>
        <v>0</v>
      </c>
      <c r="L348" s="44"/>
      <c r="M348" s="44"/>
    </row>
    <row r="349" spans="1:13" ht="15.75" hidden="1">
      <c r="A349" s="11"/>
      <c r="B349" s="22" t="s">
        <v>657</v>
      </c>
      <c r="C349" s="57" t="s">
        <v>658</v>
      </c>
      <c r="D349" s="23">
        <v>42999</v>
      </c>
      <c r="E349" s="39" t="s">
        <v>19</v>
      </c>
      <c r="F349" s="46">
        <v>26</v>
      </c>
      <c r="G349" s="16">
        <f t="shared" si="6"/>
        <v>77</v>
      </c>
      <c r="H349" s="44"/>
      <c r="I349" s="44"/>
      <c r="J349" s="44"/>
      <c r="K349" s="18">
        <f t="shared" si="9"/>
        <v>0</v>
      </c>
      <c r="L349" s="44"/>
      <c r="M349" s="44"/>
    </row>
    <row r="350" spans="1:13" ht="15.75" hidden="1">
      <c r="A350" s="11"/>
      <c r="B350" s="22" t="s">
        <v>659</v>
      </c>
      <c r="C350" s="22" t="s">
        <v>660</v>
      </c>
      <c r="D350" s="23">
        <v>42999</v>
      </c>
      <c r="E350" s="39" t="s">
        <v>22</v>
      </c>
      <c r="F350" s="46">
        <v>7</v>
      </c>
      <c r="G350" s="16">
        <f t="shared" si="6"/>
        <v>77</v>
      </c>
      <c r="H350" s="44"/>
      <c r="I350" s="44"/>
      <c r="J350" s="44"/>
      <c r="K350" s="18">
        <f t="shared" si="9"/>
        <v>0</v>
      </c>
      <c r="L350" s="44"/>
      <c r="M350" s="44"/>
    </row>
    <row r="351" spans="1:13" ht="15.75" hidden="1">
      <c r="A351" s="11"/>
      <c r="B351" s="43" t="s">
        <v>661</v>
      </c>
      <c r="C351" s="56" t="s">
        <v>661</v>
      </c>
      <c r="D351" s="23">
        <v>42999</v>
      </c>
      <c r="E351" s="39" t="s">
        <v>662</v>
      </c>
      <c r="F351" s="46">
        <v>5</v>
      </c>
      <c r="G351" s="16">
        <f t="shared" si="6"/>
        <v>77</v>
      </c>
      <c r="H351" s="44"/>
      <c r="I351" s="44"/>
      <c r="J351" s="44"/>
      <c r="K351" s="18">
        <f t="shared" si="9"/>
        <v>0</v>
      </c>
      <c r="L351" s="63"/>
      <c r="M351" s="44"/>
    </row>
    <row r="352" spans="1:13" ht="15.75" hidden="1">
      <c r="A352" s="11"/>
      <c r="B352" s="22" t="s">
        <v>663</v>
      </c>
      <c r="C352" s="22" t="s">
        <v>664</v>
      </c>
      <c r="D352" s="23">
        <v>42999</v>
      </c>
      <c r="E352" s="39" t="s">
        <v>90</v>
      </c>
      <c r="F352" s="46"/>
      <c r="G352" s="16">
        <f t="shared" si="6"/>
        <v>77</v>
      </c>
      <c r="H352" s="44"/>
      <c r="I352" s="44"/>
      <c r="J352" s="44"/>
      <c r="K352" s="18">
        <f t="shared" si="9"/>
        <v>0</v>
      </c>
      <c r="L352" s="44"/>
      <c r="M352" s="44"/>
    </row>
    <row r="353" spans="1:13" ht="15.75" hidden="1">
      <c r="A353" s="11"/>
      <c r="B353" s="22" t="s">
        <v>665</v>
      </c>
      <c r="C353" s="22" t="s">
        <v>666</v>
      </c>
      <c r="D353" s="23">
        <v>42992</v>
      </c>
      <c r="E353" s="39" t="s">
        <v>34</v>
      </c>
      <c r="F353" s="46">
        <v>1</v>
      </c>
      <c r="G353" s="16">
        <f t="shared" si="6"/>
        <v>78</v>
      </c>
      <c r="H353" s="44"/>
      <c r="I353" s="44"/>
      <c r="J353" s="44"/>
      <c r="K353" s="18">
        <f t="shared" si="9"/>
        <v>0</v>
      </c>
      <c r="L353" s="44"/>
      <c r="M353" s="44"/>
    </row>
    <row r="354" spans="1:13" ht="15.75" hidden="1">
      <c r="A354" s="11"/>
      <c r="B354" s="22" t="s">
        <v>667</v>
      </c>
      <c r="C354" s="22" t="s">
        <v>667</v>
      </c>
      <c r="D354" s="23">
        <v>42992</v>
      </c>
      <c r="E354" s="39" t="s">
        <v>668</v>
      </c>
      <c r="F354" s="46"/>
      <c r="G354" s="16">
        <f t="shared" si="6"/>
        <v>78</v>
      </c>
      <c r="H354" s="44"/>
      <c r="I354" s="44"/>
      <c r="J354" s="44"/>
      <c r="K354" s="18">
        <f t="shared" si="9"/>
        <v>0</v>
      </c>
      <c r="L354" s="44"/>
      <c r="M354" s="44"/>
    </row>
    <row r="355" spans="1:13" ht="15.75" hidden="1">
      <c r="A355" s="11"/>
      <c r="B355" s="27" t="s">
        <v>669</v>
      </c>
      <c r="C355" s="27" t="s">
        <v>670</v>
      </c>
      <c r="D355" s="53">
        <v>42992</v>
      </c>
      <c r="E355" s="61" t="s">
        <v>22</v>
      </c>
      <c r="F355" s="54">
        <v>4</v>
      </c>
      <c r="G355" s="16">
        <f t="shared" si="6"/>
        <v>78</v>
      </c>
      <c r="H355" s="44"/>
      <c r="I355" s="44"/>
      <c r="J355" s="44"/>
      <c r="K355" s="18">
        <f t="shared" si="9"/>
        <v>0</v>
      </c>
      <c r="L355" s="44"/>
      <c r="M355" s="44"/>
    </row>
    <row r="356" spans="1:13" ht="15.75" hidden="1">
      <c r="A356" s="11"/>
      <c r="B356" s="22" t="s">
        <v>671</v>
      </c>
      <c r="C356" s="22" t="s">
        <v>672</v>
      </c>
      <c r="D356" s="23">
        <v>42992</v>
      </c>
      <c r="E356" s="39" t="s">
        <v>29</v>
      </c>
      <c r="F356" s="46">
        <v>40</v>
      </c>
      <c r="G356" s="16">
        <f t="shared" si="6"/>
        <v>78</v>
      </c>
      <c r="H356" s="44"/>
      <c r="I356" s="44"/>
      <c r="J356" s="44"/>
      <c r="K356" s="18">
        <f t="shared" si="9"/>
        <v>0</v>
      </c>
      <c r="L356" s="44"/>
      <c r="M356" s="44"/>
    </row>
    <row r="357" spans="1:13" ht="15.75" hidden="1">
      <c r="A357" s="11"/>
      <c r="B357" s="22" t="s">
        <v>673</v>
      </c>
      <c r="C357" s="22" t="s">
        <v>674</v>
      </c>
      <c r="D357" s="23">
        <v>42992</v>
      </c>
      <c r="E357" s="39" t="s">
        <v>22</v>
      </c>
      <c r="F357" s="46">
        <v>3</v>
      </c>
      <c r="G357" s="16">
        <f t="shared" si="6"/>
        <v>78</v>
      </c>
      <c r="H357" s="44"/>
      <c r="I357" s="44"/>
      <c r="J357" s="44"/>
      <c r="K357" s="18">
        <f t="shared" si="9"/>
        <v>0</v>
      </c>
      <c r="L357" s="44"/>
      <c r="M357" s="44"/>
    </row>
    <row r="358" spans="1:13" ht="15.75" hidden="1">
      <c r="A358" s="11"/>
      <c r="B358" s="27" t="s">
        <v>675</v>
      </c>
      <c r="C358" s="27" t="s">
        <v>676</v>
      </c>
      <c r="D358" s="53">
        <v>42985</v>
      </c>
      <c r="E358" s="61" t="s">
        <v>29</v>
      </c>
      <c r="F358" s="54">
        <v>40</v>
      </c>
      <c r="G358" s="16">
        <f t="shared" si="6"/>
        <v>79</v>
      </c>
      <c r="H358" s="44"/>
      <c r="I358" s="44"/>
      <c r="J358" s="44"/>
      <c r="K358" s="18">
        <f t="shared" si="9"/>
        <v>0</v>
      </c>
      <c r="L358" s="44"/>
      <c r="M358" s="44"/>
    </row>
    <row r="359" spans="1:13" ht="15.75" hidden="1">
      <c r="A359" s="11"/>
      <c r="B359" s="27" t="s">
        <v>677</v>
      </c>
      <c r="C359" s="27" t="s">
        <v>678</v>
      </c>
      <c r="D359" s="53">
        <v>42985</v>
      </c>
      <c r="E359" s="61" t="s">
        <v>24</v>
      </c>
      <c r="F359" s="54">
        <v>53</v>
      </c>
      <c r="G359" s="16">
        <f t="shared" si="6"/>
        <v>79</v>
      </c>
      <c r="H359" s="44"/>
      <c r="I359" s="44"/>
      <c r="J359" s="44"/>
      <c r="K359" s="18">
        <f t="shared" si="9"/>
        <v>0</v>
      </c>
      <c r="L359" s="44"/>
      <c r="M359" s="44"/>
    </row>
    <row r="360" spans="1:13" ht="15.75" hidden="1">
      <c r="A360" s="11"/>
      <c r="B360" s="27" t="s">
        <v>679</v>
      </c>
      <c r="C360" s="27" t="s">
        <v>680</v>
      </c>
      <c r="D360" s="53">
        <v>42985</v>
      </c>
      <c r="E360" s="61" t="s">
        <v>34</v>
      </c>
      <c r="F360" s="54">
        <v>1</v>
      </c>
      <c r="G360" s="16">
        <f t="shared" si="6"/>
        <v>79</v>
      </c>
      <c r="H360" s="44"/>
      <c r="I360" s="44"/>
      <c r="J360" s="44"/>
      <c r="K360" s="18">
        <f t="shared" si="9"/>
        <v>0</v>
      </c>
      <c r="L360" s="44"/>
      <c r="M360" s="44"/>
    </row>
    <row r="361" spans="1:13" ht="15.75" hidden="1">
      <c r="A361" s="11"/>
      <c r="B361" s="27" t="s">
        <v>681</v>
      </c>
      <c r="C361" s="27" t="s">
        <v>682</v>
      </c>
      <c r="D361" s="53">
        <v>42985</v>
      </c>
      <c r="E361" s="61" t="s">
        <v>19</v>
      </c>
      <c r="F361" s="54">
        <v>33</v>
      </c>
      <c r="G361" s="16">
        <f t="shared" si="6"/>
        <v>79</v>
      </c>
      <c r="H361" s="44"/>
      <c r="I361" s="44"/>
      <c r="J361" s="44"/>
      <c r="K361" s="18">
        <f t="shared" si="9"/>
        <v>0</v>
      </c>
      <c r="L361" s="44"/>
      <c r="M361" s="44"/>
    </row>
    <row r="362" spans="1:13" ht="15.75" hidden="1">
      <c r="A362" s="11"/>
      <c r="B362" s="27" t="s">
        <v>683</v>
      </c>
      <c r="C362" s="27" t="s">
        <v>684</v>
      </c>
      <c r="D362" s="53">
        <v>42985</v>
      </c>
      <c r="E362" s="61" t="s">
        <v>90</v>
      </c>
      <c r="F362" s="27"/>
      <c r="G362" s="16">
        <f t="shared" si="6"/>
        <v>79</v>
      </c>
      <c r="H362" s="44"/>
      <c r="I362" s="44"/>
      <c r="J362" s="44"/>
      <c r="K362" s="18">
        <f t="shared" si="9"/>
        <v>0</v>
      </c>
      <c r="L362" s="44"/>
      <c r="M362" s="44"/>
    </row>
    <row r="363" spans="1:13" ht="15.75" hidden="1">
      <c r="A363" s="11"/>
      <c r="B363" s="27" t="s">
        <v>685</v>
      </c>
      <c r="C363" s="27" t="s">
        <v>686</v>
      </c>
      <c r="D363" s="53">
        <v>42978</v>
      </c>
      <c r="E363" s="27" t="s">
        <v>19</v>
      </c>
      <c r="F363" s="54">
        <v>52</v>
      </c>
      <c r="G363" s="16">
        <f t="shared" si="6"/>
        <v>80</v>
      </c>
      <c r="H363" s="44"/>
      <c r="I363" s="44"/>
      <c r="J363" s="44"/>
      <c r="K363" s="18">
        <f t="shared" si="9"/>
        <v>0</v>
      </c>
      <c r="L363" s="42"/>
      <c r="M363" s="42"/>
    </row>
    <row r="364" spans="1:13" ht="15.75" hidden="1">
      <c r="A364" s="11"/>
      <c r="B364" s="27" t="s">
        <v>687</v>
      </c>
      <c r="C364" s="27" t="s">
        <v>687</v>
      </c>
      <c r="D364" s="53">
        <v>42978</v>
      </c>
      <c r="E364" s="61" t="s">
        <v>16</v>
      </c>
      <c r="F364" s="27"/>
      <c r="G364" s="16">
        <f t="shared" si="6"/>
        <v>80</v>
      </c>
      <c r="H364" s="44"/>
      <c r="I364" s="44"/>
      <c r="J364" s="44"/>
      <c r="K364" s="18">
        <f t="shared" si="9"/>
        <v>0</v>
      </c>
      <c r="L364" s="42"/>
      <c r="M364" s="42"/>
    </row>
    <row r="365" spans="1:13" ht="15.75" hidden="1">
      <c r="A365" s="11"/>
      <c r="B365" s="27" t="s">
        <v>688</v>
      </c>
      <c r="C365" s="27" t="s">
        <v>689</v>
      </c>
      <c r="D365" s="53">
        <v>42971</v>
      </c>
      <c r="E365" s="27" t="s">
        <v>29</v>
      </c>
      <c r="F365" s="54">
        <v>46</v>
      </c>
      <c r="G365" s="16">
        <f t="shared" si="6"/>
        <v>81</v>
      </c>
      <c r="H365" s="44"/>
      <c r="I365" s="44"/>
      <c r="J365" s="44"/>
      <c r="K365" s="18">
        <f t="shared" si="9"/>
        <v>0</v>
      </c>
      <c r="L365" s="42"/>
      <c r="M365" s="42"/>
    </row>
    <row r="366" spans="1:13" ht="15.75" hidden="1">
      <c r="A366" s="11"/>
      <c r="B366" s="27" t="s">
        <v>690</v>
      </c>
      <c r="C366" s="27" t="s">
        <v>691</v>
      </c>
      <c r="D366" s="53">
        <v>42971</v>
      </c>
      <c r="E366" s="27" t="s">
        <v>24</v>
      </c>
      <c r="F366" s="54">
        <v>31</v>
      </c>
      <c r="G366" s="16">
        <f t="shared" si="6"/>
        <v>81</v>
      </c>
      <c r="H366" s="44"/>
      <c r="I366" s="44"/>
      <c r="J366" s="44"/>
      <c r="K366" s="18">
        <f t="shared" si="9"/>
        <v>0</v>
      </c>
      <c r="L366" s="42"/>
      <c r="M366" s="42"/>
    </row>
    <row r="367" spans="1:13" ht="15.75" hidden="1">
      <c r="A367" s="11"/>
      <c r="B367" s="27" t="s">
        <v>692</v>
      </c>
      <c r="C367" s="27" t="s">
        <v>693</v>
      </c>
      <c r="D367" s="53">
        <v>42971</v>
      </c>
      <c r="E367" s="27" t="s">
        <v>90</v>
      </c>
      <c r="F367" s="54"/>
      <c r="G367" s="16">
        <f t="shared" si="6"/>
        <v>81</v>
      </c>
      <c r="H367" s="44"/>
      <c r="I367" s="44"/>
      <c r="J367" s="44"/>
      <c r="K367" s="18">
        <f t="shared" si="9"/>
        <v>0</v>
      </c>
      <c r="L367" s="42"/>
      <c r="M367" s="42"/>
    </row>
    <row r="368" spans="1:13" ht="15.75" hidden="1">
      <c r="A368" s="11"/>
      <c r="B368" s="27" t="s">
        <v>694</v>
      </c>
      <c r="C368" s="27" t="s">
        <v>695</v>
      </c>
      <c r="D368" s="53">
        <v>42971</v>
      </c>
      <c r="E368" s="27" t="s">
        <v>90</v>
      </c>
      <c r="F368" s="27"/>
      <c r="G368" s="16">
        <f t="shared" si="6"/>
        <v>81</v>
      </c>
      <c r="H368" s="44"/>
      <c r="I368" s="44"/>
      <c r="J368" s="44"/>
      <c r="K368" s="18">
        <f t="shared" si="9"/>
        <v>0</v>
      </c>
      <c r="L368" s="44"/>
      <c r="M368" s="55"/>
    </row>
    <row r="369" spans="1:13" ht="15.75" hidden="1">
      <c r="A369" s="11"/>
      <c r="B369" s="27" t="s">
        <v>696</v>
      </c>
      <c r="C369" s="27" t="s">
        <v>697</v>
      </c>
      <c r="D369" s="53">
        <v>42964</v>
      </c>
      <c r="E369" s="27" t="s">
        <v>29</v>
      </c>
      <c r="F369" s="54">
        <v>16</v>
      </c>
      <c r="G369" s="16">
        <f t="shared" si="6"/>
        <v>82</v>
      </c>
      <c r="H369" s="44"/>
      <c r="I369" s="44"/>
      <c r="J369" s="44"/>
      <c r="K369" s="18">
        <f t="shared" si="9"/>
        <v>0</v>
      </c>
      <c r="L369" s="44"/>
      <c r="M369" s="44"/>
    </row>
    <row r="370" spans="1:13" ht="15.75" hidden="1">
      <c r="A370" s="11"/>
      <c r="B370" s="27" t="s">
        <v>698</v>
      </c>
      <c r="C370" s="27" t="s">
        <v>699</v>
      </c>
      <c r="D370" s="53">
        <v>42964</v>
      </c>
      <c r="E370" s="27" t="s">
        <v>24</v>
      </c>
      <c r="F370" s="54">
        <v>45</v>
      </c>
      <c r="G370" s="16">
        <f t="shared" si="6"/>
        <v>82</v>
      </c>
      <c r="H370" s="44"/>
      <c r="I370" s="44"/>
      <c r="J370" s="44"/>
      <c r="K370" s="18">
        <f t="shared" si="9"/>
        <v>0</v>
      </c>
      <c r="L370" s="44"/>
      <c r="M370" s="44"/>
    </row>
    <row r="371" spans="1:13" ht="15.75" hidden="1">
      <c r="A371" s="11"/>
      <c r="B371" s="27" t="s">
        <v>700</v>
      </c>
      <c r="C371" s="27" t="s">
        <v>701</v>
      </c>
      <c r="D371" s="53">
        <v>42964</v>
      </c>
      <c r="E371" s="27" t="s">
        <v>22</v>
      </c>
      <c r="F371" s="54">
        <v>1</v>
      </c>
      <c r="G371" s="16">
        <f t="shared" si="6"/>
        <v>82</v>
      </c>
      <c r="H371" s="44"/>
      <c r="I371" s="44"/>
      <c r="J371" s="44"/>
      <c r="K371" s="18">
        <f t="shared" si="9"/>
        <v>0</v>
      </c>
      <c r="L371" s="44"/>
      <c r="M371" s="44"/>
    </row>
    <row r="372" spans="1:13" ht="15.75" hidden="1">
      <c r="A372" s="11"/>
      <c r="B372" s="27" t="s">
        <v>702</v>
      </c>
      <c r="C372" s="27" t="s">
        <v>702</v>
      </c>
      <c r="D372" s="53">
        <v>42964</v>
      </c>
      <c r="E372" s="27" t="s">
        <v>423</v>
      </c>
      <c r="F372" s="27"/>
      <c r="G372" s="16">
        <f t="shared" si="6"/>
        <v>82</v>
      </c>
      <c r="H372" s="44"/>
      <c r="I372" s="44"/>
      <c r="J372" s="44"/>
      <c r="K372" s="18">
        <f t="shared" si="9"/>
        <v>0</v>
      </c>
      <c r="L372" s="44"/>
      <c r="M372" s="55"/>
    </row>
    <row r="373" spans="1:13" ht="15.75" hidden="1">
      <c r="A373" s="11"/>
      <c r="B373" s="27" t="s">
        <v>703</v>
      </c>
      <c r="C373" s="27" t="s">
        <v>703</v>
      </c>
      <c r="D373" s="53">
        <v>42964</v>
      </c>
      <c r="E373" s="27" t="s">
        <v>60</v>
      </c>
      <c r="F373" s="27"/>
      <c r="G373" s="16">
        <f t="shared" si="6"/>
        <v>82</v>
      </c>
      <c r="H373" s="44"/>
      <c r="I373" s="44"/>
      <c r="J373" s="44"/>
      <c r="K373" s="18">
        <f t="shared" si="9"/>
        <v>0</v>
      </c>
      <c r="L373" s="44"/>
      <c r="M373" s="44"/>
    </row>
    <row r="374" spans="1:13" ht="15.75" hidden="1">
      <c r="A374" s="11"/>
      <c r="B374" s="27" t="s">
        <v>704</v>
      </c>
      <c r="C374" s="27" t="s">
        <v>705</v>
      </c>
      <c r="D374" s="53">
        <v>42964</v>
      </c>
      <c r="E374" s="27" t="s">
        <v>90</v>
      </c>
      <c r="F374" s="27"/>
      <c r="G374" s="16">
        <f t="shared" si="6"/>
        <v>82</v>
      </c>
      <c r="H374" s="44"/>
      <c r="I374" s="55"/>
      <c r="J374" s="44"/>
      <c r="K374" s="18">
        <f t="shared" si="9"/>
        <v>0</v>
      </c>
      <c r="L374" s="44"/>
      <c r="M374" s="44"/>
    </row>
    <row r="375" spans="1:13" ht="15.75" hidden="1">
      <c r="A375" s="11"/>
      <c r="B375" s="27" t="s">
        <v>706</v>
      </c>
      <c r="C375" s="27" t="s">
        <v>707</v>
      </c>
      <c r="D375" s="53">
        <v>42957</v>
      </c>
      <c r="E375" s="27" t="s">
        <v>24</v>
      </c>
      <c r="F375" s="54">
        <v>75</v>
      </c>
      <c r="G375" s="16">
        <f t="shared" si="6"/>
        <v>83</v>
      </c>
      <c r="H375" s="44"/>
      <c r="I375" s="44"/>
      <c r="J375" s="44"/>
      <c r="K375" s="18">
        <f t="shared" si="9"/>
        <v>0</v>
      </c>
      <c r="L375" s="44"/>
      <c r="M375" s="44"/>
    </row>
    <row r="376" spans="1:13" ht="15.75" hidden="1">
      <c r="A376" s="11"/>
      <c r="B376" s="27" t="s">
        <v>708</v>
      </c>
      <c r="C376" s="27" t="s">
        <v>708</v>
      </c>
      <c r="D376" s="53">
        <v>42962</v>
      </c>
      <c r="E376" s="27" t="s">
        <v>24</v>
      </c>
      <c r="F376" s="54">
        <v>78</v>
      </c>
      <c r="G376" s="16">
        <f t="shared" si="6"/>
        <v>83</v>
      </c>
      <c r="H376" s="14"/>
      <c r="I376" s="44"/>
      <c r="J376" s="14"/>
      <c r="K376" s="18">
        <f t="shared" si="9"/>
        <v>0</v>
      </c>
      <c r="L376" s="14"/>
      <c r="M376" s="44"/>
    </row>
    <row r="377" spans="1:13" ht="15.75" hidden="1">
      <c r="A377" s="11"/>
      <c r="B377" s="27" t="s">
        <v>709</v>
      </c>
      <c r="C377" s="27" t="s">
        <v>710</v>
      </c>
      <c r="D377" s="53">
        <v>42957</v>
      </c>
      <c r="E377" s="27" t="s">
        <v>34</v>
      </c>
      <c r="F377" s="54">
        <v>1</v>
      </c>
      <c r="G377" s="16">
        <f t="shared" si="6"/>
        <v>83</v>
      </c>
      <c r="H377" s="44"/>
      <c r="I377" s="44"/>
      <c r="J377" s="44"/>
      <c r="K377" s="18">
        <f t="shared" si="9"/>
        <v>0</v>
      </c>
      <c r="L377" s="44"/>
      <c r="M377" s="44"/>
    </row>
    <row r="378" spans="1:13" ht="15.75" hidden="1">
      <c r="A378" s="11"/>
      <c r="B378" s="27" t="s">
        <v>711</v>
      </c>
      <c r="C378" s="27" t="s">
        <v>712</v>
      </c>
      <c r="D378" s="53">
        <v>42957</v>
      </c>
      <c r="E378" s="27" t="s">
        <v>24</v>
      </c>
      <c r="F378" s="54">
        <v>46</v>
      </c>
      <c r="G378" s="16">
        <f t="shared" si="6"/>
        <v>83</v>
      </c>
      <c r="H378" s="44"/>
      <c r="I378" s="44"/>
      <c r="J378" s="44"/>
      <c r="K378" s="18">
        <f t="shared" si="9"/>
        <v>0</v>
      </c>
      <c r="L378" s="44"/>
      <c r="M378" s="44"/>
    </row>
    <row r="379" spans="1:13" ht="15.75" hidden="1">
      <c r="A379" s="11"/>
      <c r="B379" s="27" t="s">
        <v>713</v>
      </c>
      <c r="C379" s="27" t="s">
        <v>714</v>
      </c>
      <c r="D379" s="53">
        <v>42957</v>
      </c>
      <c r="E379" s="61" t="s">
        <v>90</v>
      </c>
      <c r="F379" s="27"/>
      <c r="G379" s="16">
        <f t="shared" si="6"/>
        <v>83</v>
      </c>
      <c r="H379" s="44"/>
      <c r="I379" s="44"/>
      <c r="J379" s="44"/>
      <c r="K379" s="18">
        <f t="shared" si="9"/>
        <v>0</v>
      </c>
      <c r="L379" s="44"/>
      <c r="M379" s="44"/>
    </row>
    <row r="380" spans="1:13" ht="15.75" hidden="1">
      <c r="A380" s="11"/>
      <c r="B380" s="27" t="s">
        <v>715</v>
      </c>
      <c r="C380" s="27" t="s">
        <v>716</v>
      </c>
      <c r="D380" s="53">
        <v>42950</v>
      </c>
      <c r="E380" s="27" t="s">
        <v>16</v>
      </c>
      <c r="F380" s="27"/>
      <c r="G380" s="16">
        <f t="shared" si="6"/>
        <v>84</v>
      </c>
      <c r="H380" s="30"/>
      <c r="I380" s="55"/>
      <c r="J380" s="30"/>
      <c r="K380" s="18">
        <f t="shared" si="9"/>
        <v>0</v>
      </c>
      <c r="L380" s="42"/>
      <c r="M380" s="42"/>
    </row>
    <row r="381" spans="1:13" ht="15.75" hidden="1">
      <c r="A381" s="11"/>
      <c r="B381" s="27" t="s">
        <v>717</v>
      </c>
      <c r="C381" s="27" t="s">
        <v>718</v>
      </c>
      <c r="D381" s="53">
        <v>42950</v>
      </c>
      <c r="E381" s="27" t="s">
        <v>24</v>
      </c>
      <c r="F381" s="54">
        <v>65</v>
      </c>
      <c r="G381" s="16">
        <f t="shared" si="6"/>
        <v>84</v>
      </c>
      <c r="H381" s="30"/>
      <c r="I381" s="55"/>
      <c r="J381" s="30"/>
      <c r="K381" s="18">
        <f t="shared" si="9"/>
        <v>0</v>
      </c>
      <c r="L381" s="42"/>
      <c r="M381" s="42"/>
    </row>
    <row r="382" spans="1:13" ht="15.75" hidden="1">
      <c r="A382" s="11"/>
      <c r="B382" s="27" t="s">
        <v>719</v>
      </c>
      <c r="C382" s="27" t="s">
        <v>720</v>
      </c>
      <c r="D382" s="53">
        <v>42950</v>
      </c>
      <c r="E382" s="27" t="s">
        <v>114</v>
      </c>
      <c r="F382" s="46"/>
      <c r="G382" s="16">
        <f t="shared" si="6"/>
        <v>84</v>
      </c>
      <c r="H382" s="44"/>
      <c r="I382" s="44"/>
      <c r="J382" s="44"/>
      <c r="K382" s="18">
        <f t="shared" si="9"/>
        <v>0</v>
      </c>
      <c r="L382" s="44"/>
      <c r="M382" s="44"/>
    </row>
    <row r="383" spans="1:13" ht="15.75" hidden="1">
      <c r="A383" s="11"/>
      <c r="B383" s="22" t="s">
        <v>721</v>
      </c>
      <c r="C383" s="22" t="s">
        <v>722</v>
      </c>
      <c r="D383" s="23">
        <v>42943</v>
      </c>
      <c r="E383" s="39" t="s">
        <v>34</v>
      </c>
      <c r="F383" s="46">
        <v>1</v>
      </c>
      <c r="G383" s="16">
        <f t="shared" si="6"/>
        <v>85</v>
      </c>
      <c r="H383" s="30"/>
      <c r="I383" s="55"/>
      <c r="J383" s="30"/>
      <c r="K383" s="18">
        <f t="shared" si="9"/>
        <v>0</v>
      </c>
      <c r="L383" s="42"/>
      <c r="M383" s="42"/>
    </row>
    <row r="384" spans="1:13" ht="15.75" hidden="1">
      <c r="A384" s="11"/>
      <c r="B384" s="22" t="s">
        <v>723</v>
      </c>
      <c r="C384" s="22" t="s">
        <v>724</v>
      </c>
      <c r="D384" s="23">
        <v>42943</v>
      </c>
      <c r="E384" s="39" t="s">
        <v>29</v>
      </c>
      <c r="F384" s="46">
        <v>40</v>
      </c>
      <c r="G384" s="16">
        <f t="shared" si="6"/>
        <v>85</v>
      </c>
      <c r="H384" s="30"/>
      <c r="I384" s="55"/>
      <c r="J384" s="30"/>
      <c r="K384" s="18">
        <f t="shared" si="9"/>
        <v>0</v>
      </c>
      <c r="L384" s="42"/>
      <c r="M384" s="42"/>
    </row>
    <row r="385" spans="1:13" ht="15.75" hidden="1">
      <c r="A385" s="11"/>
      <c r="B385" s="22" t="s">
        <v>725</v>
      </c>
      <c r="C385" s="22" t="s">
        <v>726</v>
      </c>
      <c r="D385" s="23">
        <v>42943</v>
      </c>
      <c r="E385" s="39" t="s">
        <v>52</v>
      </c>
      <c r="F385" s="46">
        <v>13</v>
      </c>
      <c r="G385" s="16">
        <f t="shared" si="6"/>
        <v>85</v>
      </c>
      <c r="H385" s="44"/>
      <c r="I385" s="44"/>
      <c r="J385" s="44"/>
      <c r="K385" s="18">
        <f t="shared" si="9"/>
        <v>0</v>
      </c>
      <c r="L385" s="42"/>
      <c r="M385" s="42"/>
    </row>
    <row r="386" spans="1:13" ht="15.75" hidden="1">
      <c r="A386" s="11"/>
      <c r="B386" s="22" t="s">
        <v>727</v>
      </c>
      <c r="C386" s="22" t="s">
        <v>728</v>
      </c>
      <c r="D386" s="23">
        <v>42936</v>
      </c>
      <c r="E386" s="39" t="s">
        <v>34</v>
      </c>
      <c r="F386" s="46">
        <v>1</v>
      </c>
      <c r="G386" s="16">
        <f t="shared" si="6"/>
        <v>86</v>
      </c>
      <c r="H386" s="44"/>
      <c r="I386" s="44"/>
      <c r="J386" s="44"/>
      <c r="K386" s="18">
        <f t="shared" si="9"/>
        <v>0</v>
      </c>
      <c r="L386" s="44"/>
      <c r="M386" s="44"/>
    </row>
    <row r="387" spans="1:13" ht="15.75" hidden="1">
      <c r="A387" s="11"/>
      <c r="B387" s="22" t="s">
        <v>729</v>
      </c>
      <c r="C387" s="22" t="s">
        <v>729</v>
      </c>
      <c r="D387" s="23">
        <v>42936</v>
      </c>
      <c r="E387" s="39" t="s">
        <v>24</v>
      </c>
      <c r="F387" s="46">
        <v>48</v>
      </c>
      <c r="G387" s="16">
        <f t="shared" si="6"/>
        <v>86</v>
      </c>
      <c r="H387" s="44"/>
      <c r="I387" s="44"/>
      <c r="J387" s="44"/>
      <c r="K387" s="18">
        <f t="shared" si="9"/>
        <v>0</v>
      </c>
      <c r="L387" s="44"/>
      <c r="M387" s="44"/>
    </row>
    <row r="388" spans="1:13" ht="15.75" hidden="1">
      <c r="A388" s="11"/>
      <c r="B388" s="22" t="s">
        <v>730</v>
      </c>
      <c r="C388" s="22" t="s">
        <v>731</v>
      </c>
      <c r="D388" s="23">
        <v>42929</v>
      </c>
      <c r="E388" s="39" t="s">
        <v>22</v>
      </c>
      <c r="F388" s="46">
        <v>11</v>
      </c>
      <c r="G388" s="16">
        <f t="shared" si="6"/>
        <v>87</v>
      </c>
      <c r="H388" s="44"/>
      <c r="I388" s="44"/>
      <c r="J388" s="44"/>
      <c r="K388" s="18">
        <f t="shared" si="9"/>
        <v>0</v>
      </c>
      <c r="L388" s="44"/>
      <c r="M388" s="44"/>
    </row>
    <row r="389" spans="1:13" ht="15.75" hidden="1">
      <c r="A389" s="11"/>
      <c r="B389" s="22" t="s">
        <v>732</v>
      </c>
      <c r="C389" s="22" t="s">
        <v>732</v>
      </c>
      <c r="D389" s="23">
        <v>42929</v>
      </c>
      <c r="E389" s="39" t="s">
        <v>19</v>
      </c>
      <c r="F389" s="46">
        <v>53</v>
      </c>
      <c r="G389" s="16">
        <f t="shared" si="6"/>
        <v>87</v>
      </c>
      <c r="H389" s="44"/>
      <c r="I389" s="44"/>
      <c r="J389" s="44"/>
      <c r="K389" s="18">
        <f t="shared" si="9"/>
        <v>0</v>
      </c>
      <c r="L389" s="44"/>
      <c r="M389" s="44"/>
    </row>
    <row r="390" spans="1:13" ht="15.75" hidden="1">
      <c r="A390" s="11"/>
      <c r="B390" s="22" t="s">
        <v>733</v>
      </c>
      <c r="C390" s="22" t="s">
        <v>734</v>
      </c>
      <c r="D390" s="23">
        <v>42929</v>
      </c>
      <c r="E390" s="39" t="s">
        <v>24</v>
      </c>
      <c r="F390" s="46">
        <v>68</v>
      </c>
      <c r="G390" s="16">
        <f t="shared" si="6"/>
        <v>87</v>
      </c>
      <c r="H390" s="44"/>
      <c r="I390" s="44"/>
      <c r="J390" s="44"/>
      <c r="K390" s="18">
        <f t="shared" si="9"/>
        <v>0</v>
      </c>
      <c r="L390" s="44"/>
      <c r="M390" s="44"/>
    </row>
    <row r="391" spans="1:13" ht="15.75" hidden="1">
      <c r="A391" s="11"/>
      <c r="B391" s="22" t="s">
        <v>735</v>
      </c>
      <c r="C391" s="22" t="s">
        <v>736</v>
      </c>
      <c r="D391" s="23">
        <v>42922</v>
      </c>
      <c r="E391" s="39" t="s">
        <v>24</v>
      </c>
      <c r="F391" s="46">
        <v>71</v>
      </c>
      <c r="G391" s="16">
        <f t="shared" si="6"/>
        <v>88</v>
      </c>
      <c r="H391" s="44"/>
      <c r="I391" s="44"/>
      <c r="J391" s="44"/>
      <c r="K391" s="18">
        <f t="shared" si="9"/>
        <v>0</v>
      </c>
      <c r="L391" s="44"/>
      <c r="M391" s="44"/>
    </row>
    <row r="392" spans="1:13" ht="15.75" hidden="1">
      <c r="A392" s="11"/>
      <c r="B392" s="22" t="s">
        <v>737</v>
      </c>
      <c r="C392" s="22" t="s">
        <v>738</v>
      </c>
      <c r="D392" s="23">
        <v>42922</v>
      </c>
      <c r="E392" s="39" t="s">
        <v>29</v>
      </c>
      <c r="F392" s="46">
        <v>38</v>
      </c>
      <c r="G392" s="16">
        <f t="shared" si="6"/>
        <v>88</v>
      </c>
      <c r="H392" s="44"/>
      <c r="I392" s="55"/>
      <c r="J392" s="44"/>
      <c r="K392" s="18">
        <f t="shared" si="9"/>
        <v>0</v>
      </c>
      <c r="L392" s="44"/>
      <c r="M392" s="55"/>
    </row>
    <row r="393" spans="1:13" ht="15.75" hidden="1">
      <c r="A393" s="11"/>
      <c r="B393" s="22" t="s">
        <v>739</v>
      </c>
      <c r="C393" s="22" t="s">
        <v>740</v>
      </c>
      <c r="D393" s="23">
        <v>42915</v>
      </c>
      <c r="E393" s="39" t="s">
        <v>19</v>
      </c>
      <c r="F393" s="46">
        <v>45</v>
      </c>
      <c r="G393" s="16">
        <f t="shared" si="6"/>
        <v>89</v>
      </c>
      <c r="H393" s="44"/>
      <c r="I393" s="44"/>
      <c r="J393" s="44"/>
      <c r="K393" s="18">
        <f t="shared" si="9"/>
        <v>0</v>
      </c>
      <c r="L393" s="44"/>
      <c r="M393" s="44"/>
    </row>
    <row r="394" spans="1:13" ht="15.75" hidden="1">
      <c r="A394" s="11"/>
      <c r="B394" s="22" t="s">
        <v>741</v>
      </c>
      <c r="C394" s="22" t="s">
        <v>742</v>
      </c>
      <c r="D394" s="23">
        <v>42915</v>
      </c>
      <c r="E394" s="39" t="s">
        <v>22</v>
      </c>
      <c r="F394" s="46">
        <v>4</v>
      </c>
      <c r="G394" s="16">
        <f t="shared" si="6"/>
        <v>89</v>
      </c>
      <c r="H394" s="44"/>
      <c r="I394" s="44"/>
      <c r="J394" s="44"/>
      <c r="K394" s="18">
        <f t="shared" si="9"/>
        <v>0</v>
      </c>
      <c r="L394" s="44"/>
      <c r="M394" s="44"/>
    </row>
    <row r="395" spans="1:13" ht="15.75" hidden="1">
      <c r="A395" s="11"/>
      <c r="B395" s="22" t="s">
        <v>743</v>
      </c>
      <c r="C395" s="22" t="s">
        <v>744</v>
      </c>
      <c r="D395" s="23">
        <v>42915</v>
      </c>
      <c r="E395" s="39" t="s">
        <v>24</v>
      </c>
      <c r="F395" s="46">
        <v>46</v>
      </c>
      <c r="G395" s="16">
        <f t="shared" si="6"/>
        <v>89</v>
      </c>
      <c r="H395" s="44"/>
      <c r="I395" s="44"/>
      <c r="J395" s="44"/>
      <c r="K395" s="18">
        <f t="shared" si="9"/>
        <v>0</v>
      </c>
      <c r="L395" s="44"/>
      <c r="M395" s="44"/>
    </row>
    <row r="396" spans="1:13" ht="15.75" hidden="1">
      <c r="A396" s="11"/>
      <c r="B396" s="22" t="s">
        <v>745</v>
      </c>
      <c r="C396" s="22" t="s">
        <v>746</v>
      </c>
      <c r="D396" s="23">
        <v>42908</v>
      </c>
      <c r="E396" s="39" t="s">
        <v>19</v>
      </c>
      <c r="F396" s="46">
        <v>35</v>
      </c>
      <c r="G396" s="16">
        <f t="shared" si="6"/>
        <v>90</v>
      </c>
      <c r="H396" s="44"/>
      <c r="I396" s="44"/>
      <c r="J396" s="44"/>
      <c r="K396" s="18">
        <f t="shared" si="9"/>
        <v>0</v>
      </c>
      <c r="L396" s="44"/>
      <c r="M396" s="44"/>
    </row>
    <row r="397" spans="1:13" ht="15.75" hidden="1">
      <c r="A397" s="11"/>
      <c r="B397" s="22" t="s">
        <v>747</v>
      </c>
      <c r="C397" s="22" t="s">
        <v>748</v>
      </c>
      <c r="D397" s="23">
        <v>42908</v>
      </c>
      <c r="E397" s="39" t="s">
        <v>16</v>
      </c>
      <c r="F397" s="46"/>
      <c r="G397" s="16">
        <f t="shared" si="6"/>
        <v>90</v>
      </c>
      <c r="H397" s="44"/>
      <c r="I397" s="44"/>
      <c r="J397" s="44"/>
      <c r="K397" s="18">
        <f t="shared" si="9"/>
        <v>0</v>
      </c>
      <c r="L397" s="44"/>
      <c r="M397" s="44"/>
    </row>
    <row r="398" spans="1:13" ht="15.75" hidden="1">
      <c r="A398" s="11"/>
      <c r="B398" s="22" t="s">
        <v>749</v>
      </c>
      <c r="C398" s="22" t="s">
        <v>750</v>
      </c>
      <c r="D398" s="23">
        <v>42901</v>
      </c>
      <c r="E398" s="39" t="s">
        <v>16</v>
      </c>
      <c r="F398" s="46"/>
      <c r="G398" s="16">
        <f t="shared" si="6"/>
        <v>91</v>
      </c>
      <c r="H398" s="64"/>
      <c r="I398" s="64"/>
      <c r="J398" s="64"/>
      <c r="K398" s="18">
        <f t="shared" si="9"/>
        <v>0</v>
      </c>
      <c r="L398" s="64"/>
      <c r="M398" s="64"/>
    </row>
    <row r="399" spans="1:13" ht="15.75" hidden="1">
      <c r="A399" s="11"/>
      <c r="B399" s="22" t="s">
        <v>751</v>
      </c>
      <c r="C399" s="22" t="s">
        <v>752</v>
      </c>
      <c r="D399" s="23">
        <v>42901</v>
      </c>
      <c r="E399" s="39" t="s">
        <v>24</v>
      </c>
      <c r="F399" s="46">
        <v>51</v>
      </c>
      <c r="G399" s="16">
        <f t="shared" si="6"/>
        <v>91</v>
      </c>
      <c r="H399" s="44"/>
      <c r="I399" s="44"/>
      <c r="J399" s="44"/>
      <c r="K399" s="18">
        <f t="shared" si="9"/>
        <v>0</v>
      </c>
      <c r="L399" s="44"/>
      <c r="M399" s="44"/>
    </row>
    <row r="400" spans="1:13" ht="15.75" hidden="1">
      <c r="A400" s="11"/>
      <c r="B400" s="22" t="s">
        <v>753</v>
      </c>
      <c r="C400" s="22" t="s">
        <v>754</v>
      </c>
      <c r="D400" s="23">
        <v>42901</v>
      </c>
      <c r="E400" s="39" t="s">
        <v>34</v>
      </c>
      <c r="F400" s="46">
        <v>1</v>
      </c>
      <c r="G400" s="16">
        <f t="shared" si="6"/>
        <v>91</v>
      </c>
      <c r="H400" s="44"/>
      <c r="I400" s="44"/>
      <c r="J400" s="44"/>
      <c r="K400" s="18">
        <f t="shared" si="9"/>
        <v>0</v>
      </c>
      <c r="L400" s="44"/>
      <c r="M400" s="44"/>
    </row>
    <row r="401" spans="1:13" ht="15.75" hidden="1">
      <c r="A401" s="11"/>
      <c r="B401" s="22" t="s">
        <v>755</v>
      </c>
      <c r="C401" s="22" t="s">
        <v>756</v>
      </c>
      <c r="D401" s="23">
        <v>42894</v>
      </c>
      <c r="E401" s="39" t="s">
        <v>19</v>
      </c>
      <c r="F401" s="46">
        <v>59</v>
      </c>
      <c r="G401" s="16">
        <f t="shared" si="6"/>
        <v>92</v>
      </c>
      <c r="H401" s="44"/>
      <c r="I401" s="44"/>
      <c r="J401" s="44"/>
      <c r="K401" s="18">
        <f t="shared" si="9"/>
        <v>0</v>
      </c>
      <c r="L401" s="42"/>
      <c r="M401" s="42"/>
    </row>
    <row r="402" spans="1:13" ht="15.75" hidden="1">
      <c r="A402" s="11"/>
      <c r="B402" s="22" t="s">
        <v>757</v>
      </c>
      <c r="C402" s="22" t="s">
        <v>758</v>
      </c>
      <c r="D402" s="23">
        <v>42894</v>
      </c>
      <c r="E402" s="39" t="s">
        <v>60</v>
      </c>
      <c r="F402" s="46">
        <v>1</v>
      </c>
      <c r="G402" s="16">
        <f t="shared" si="6"/>
        <v>92</v>
      </c>
      <c r="H402" s="44"/>
      <c r="I402" s="44"/>
      <c r="J402" s="44"/>
      <c r="K402" s="18">
        <f t="shared" si="9"/>
        <v>0</v>
      </c>
      <c r="L402" s="44"/>
      <c r="M402" s="44"/>
    </row>
    <row r="403" spans="1:13" ht="15.75" hidden="1">
      <c r="A403" s="11"/>
      <c r="B403" s="22" t="s">
        <v>759</v>
      </c>
      <c r="C403" s="22" t="s">
        <v>760</v>
      </c>
      <c r="D403" s="23">
        <v>42894</v>
      </c>
      <c r="E403" s="39" t="s">
        <v>24</v>
      </c>
      <c r="F403" s="46">
        <v>41</v>
      </c>
      <c r="G403" s="16">
        <f t="shared" si="6"/>
        <v>92</v>
      </c>
      <c r="H403" s="44"/>
      <c r="I403" s="44"/>
      <c r="J403" s="44"/>
      <c r="K403" s="18">
        <f t="shared" si="9"/>
        <v>0</v>
      </c>
      <c r="L403" s="44"/>
      <c r="M403" s="44"/>
    </row>
    <row r="404" spans="1:13" ht="15.75" hidden="1">
      <c r="A404" s="11"/>
      <c r="B404" s="22" t="s">
        <v>761</v>
      </c>
      <c r="C404" s="22" t="s">
        <v>762</v>
      </c>
      <c r="D404" s="23">
        <v>42894</v>
      </c>
      <c r="E404" s="39" t="s">
        <v>52</v>
      </c>
      <c r="F404" s="46">
        <v>22</v>
      </c>
      <c r="G404" s="16">
        <f t="shared" si="6"/>
        <v>92</v>
      </c>
      <c r="H404" s="44"/>
      <c r="I404" s="44"/>
      <c r="J404" s="44"/>
      <c r="K404" s="18"/>
      <c r="L404" s="44"/>
      <c r="M404" s="44"/>
    </row>
    <row r="405" spans="1:13" ht="15.75" hidden="1">
      <c r="A405" s="11"/>
      <c r="B405" s="22" t="s">
        <v>763</v>
      </c>
      <c r="C405" s="22" t="s">
        <v>764</v>
      </c>
      <c r="D405" s="23">
        <v>42887</v>
      </c>
      <c r="E405" s="39" t="s">
        <v>22</v>
      </c>
      <c r="F405" s="46">
        <v>7</v>
      </c>
      <c r="G405" s="16">
        <f t="shared" si="6"/>
        <v>93</v>
      </c>
      <c r="H405" s="44"/>
      <c r="I405" s="44"/>
      <c r="J405" s="44"/>
      <c r="K405" s="18">
        <f aca="true" t="shared" si="10" ref="K405:K421">IF(J405&lt;&gt;0,-(J405-H405)/J405,"")</f>
        <v>0</v>
      </c>
      <c r="L405" s="44"/>
      <c r="M405" s="44"/>
    </row>
    <row r="406" spans="1:13" ht="15.75" hidden="1">
      <c r="A406" s="11"/>
      <c r="B406" s="65" t="s">
        <v>765</v>
      </c>
      <c r="C406" s="65" t="s">
        <v>766</v>
      </c>
      <c r="D406" s="66">
        <v>42887</v>
      </c>
      <c r="E406" s="39" t="s">
        <v>24</v>
      </c>
      <c r="F406" s="46">
        <v>26</v>
      </c>
      <c r="G406" s="16">
        <f t="shared" si="6"/>
        <v>93</v>
      </c>
      <c r="H406" s="64"/>
      <c r="I406" s="64"/>
      <c r="J406" s="64"/>
      <c r="K406" s="18">
        <f t="shared" si="10"/>
        <v>0</v>
      </c>
      <c r="L406" s="64"/>
      <c r="M406" s="64"/>
    </row>
    <row r="407" spans="1:13" ht="15.75" hidden="1">
      <c r="A407" s="11"/>
      <c r="B407" s="22" t="s">
        <v>767</v>
      </c>
      <c r="C407" s="22" t="s">
        <v>767</v>
      </c>
      <c r="D407" s="23">
        <v>42887</v>
      </c>
      <c r="E407" s="39" t="s">
        <v>24</v>
      </c>
      <c r="F407" s="46">
        <v>60</v>
      </c>
      <c r="G407" s="16">
        <f t="shared" si="6"/>
        <v>93</v>
      </c>
      <c r="H407" s="44"/>
      <c r="I407" s="44"/>
      <c r="J407" s="44"/>
      <c r="K407" s="18">
        <f t="shared" si="10"/>
        <v>0</v>
      </c>
      <c r="L407" s="44"/>
      <c r="M407" s="44"/>
    </row>
    <row r="408" spans="1:13" ht="15.75" hidden="1">
      <c r="A408" s="11"/>
      <c r="B408" s="22" t="s">
        <v>768</v>
      </c>
      <c r="C408" s="22" t="s">
        <v>769</v>
      </c>
      <c r="D408" s="23">
        <v>42887</v>
      </c>
      <c r="E408" s="39" t="s">
        <v>90</v>
      </c>
      <c r="F408" s="46"/>
      <c r="G408" s="16">
        <f t="shared" si="6"/>
        <v>93</v>
      </c>
      <c r="H408" s="44"/>
      <c r="I408" s="44"/>
      <c r="J408" s="44"/>
      <c r="K408" s="18">
        <f t="shared" si="10"/>
        <v>0</v>
      </c>
      <c r="L408" s="44"/>
      <c r="M408" s="44"/>
    </row>
    <row r="409" spans="1:13" ht="22.5" hidden="1">
      <c r="A409" s="11"/>
      <c r="B409" s="43" t="s">
        <v>770</v>
      </c>
      <c r="C409" s="43" t="s">
        <v>771</v>
      </c>
      <c r="D409" s="66">
        <v>42880</v>
      </c>
      <c r="E409" s="20" t="s">
        <v>16</v>
      </c>
      <c r="F409" s="67"/>
      <c r="G409" s="16">
        <f t="shared" si="6"/>
        <v>94</v>
      </c>
      <c r="H409" s="64"/>
      <c r="I409" s="64"/>
      <c r="J409" s="64"/>
      <c r="K409" s="18">
        <f t="shared" si="10"/>
        <v>0</v>
      </c>
      <c r="L409" s="64"/>
      <c r="M409" s="64"/>
    </row>
    <row r="410" spans="1:13" ht="15.75" hidden="1">
      <c r="A410" s="11"/>
      <c r="B410" s="22" t="s">
        <v>772</v>
      </c>
      <c r="C410" s="22" t="s">
        <v>773</v>
      </c>
      <c r="D410" s="23">
        <v>42880</v>
      </c>
      <c r="E410" s="39" t="s">
        <v>22</v>
      </c>
      <c r="F410" s="46">
        <v>18</v>
      </c>
      <c r="G410" s="16">
        <f t="shared" si="6"/>
        <v>94</v>
      </c>
      <c r="H410" s="44"/>
      <c r="I410" s="44"/>
      <c r="J410" s="44"/>
      <c r="K410" s="18">
        <f t="shared" si="10"/>
        <v>0</v>
      </c>
      <c r="L410" s="44"/>
      <c r="M410" s="44"/>
    </row>
    <row r="411" spans="2:13" ht="15.75" hidden="1">
      <c r="B411" s="56" t="s">
        <v>774</v>
      </c>
      <c r="C411" s="56" t="s">
        <v>774</v>
      </c>
      <c r="D411" s="23">
        <v>42873</v>
      </c>
      <c r="E411" s="39" t="s">
        <v>24</v>
      </c>
      <c r="F411" s="46">
        <v>68</v>
      </c>
      <c r="G411" s="16">
        <f t="shared" si="6"/>
        <v>95</v>
      </c>
      <c r="H411" s="44"/>
      <c r="I411" s="44"/>
      <c r="J411" s="44"/>
      <c r="K411" s="18">
        <f t="shared" si="10"/>
        <v>0</v>
      </c>
      <c r="L411" s="44"/>
      <c r="M411" s="44"/>
    </row>
    <row r="412" spans="2:13" ht="15.75" hidden="1">
      <c r="B412" s="22" t="s">
        <v>775</v>
      </c>
      <c r="C412" s="22" t="s">
        <v>776</v>
      </c>
      <c r="D412" s="23">
        <v>42866</v>
      </c>
      <c r="E412" s="39" t="s">
        <v>34</v>
      </c>
      <c r="F412" s="46">
        <v>1</v>
      </c>
      <c r="G412" s="16">
        <f t="shared" si="6"/>
        <v>96</v>
      </c>
      <c r="H412" s="44"/>
      <c r="I412" s="44"/>
      <c r="J412" s="44"/>
      <c r="K412" s="18">
        <f t="shared" si="10"/>
        <v>0</v>
      </c>
      <c r="L412" s="44"/>
      <c r="M412" s="44"/>
    </row>
    <row r="413" spans="2:13" ht="15.75" hidden="1">
      <c r="B413" s="22" t="s">
        <v>777</v>
      </c>
      <c r="C413" s="22" t="s">
        <v>778</v>
      </c>
      <c r="D413" s="23">
        <v>42866</v>
      </c>
      <c r="E413" s="39" t="s">
        <v>60</v>
      </c>
      <c r="F413" s="46"/>
      <c r="G413" s="16">
        <f t="shared" si="6"/>
        <v>96</v>
      </c>
      <c r="H413" s="44"/>
      <c r="I413" s="44"/>
      <c r="J413" s="44"/>
      <c r="K413" s="18">
        <f t="shared" si="10"/>
        <v>0</v>
      </c>
      <c r="L413" s="44"/>
      <c r="M413" s="44"/>
    </row>
    <row r="414" spans="2:13" ht="15.75" hidden="1">
      <c r="B414" s="22" t="s">
        <v>779</v>
      </c>
      <c r="C414" s="22" t="s">
        <v>780</v>
      </c>
      <c r="D414" s="23">
        <v>42866</v>
      </c>
      <c r="E414" s="39" t="s">
        <v>29</v>
      </c>
      <c r="F414" s="46">
        <v>28</v>
      </c>
      <c r="G414" s="16">
        <f t="shared" si="6"/>
        <v>96</v>
      </c>
      <c r="H414" s="44"/>
      <c r="I414" s="44"/>
      <c r="J414" s="44"/>
      <c r="K414" s="18">
        <f t="shared" si="10"/>
        <v>0</v>
      </c>
      <c r="L414" s="44"/>
      <c r="M414" s="44"/>
    </row>
    <row r="415" spans="2:13" ht="15.75" hidden="1">
      <c r="B415" s="22" t="s">
        <v>781</v>
      </c>
      <c r="C415" s="22" t="s">
        <v>782</v>
      </c>
      <c r="D415" s="23">
        <v>42866</v>
      </c>
      <c r="E415" s="39" t="s">
        <v>24</v>
      </c>
      <c r="F415" s="46">
        <v>61</v>
      </c>
      <c r="G415" s="16">
        <f t="shared" si="6"/>
        <v>96</v>
      </c>
      <c r="H415" s="44"/>
      <c r="I415" s="44"/>
      <c r="J415" s="44"/>
      <c r="K415" s="18">
        <f t="shared" si="10"/>
        <v>0</v>
      </c>
      <c r="L415" s="44"/>
      <c r="M415" s="44"/>
    </row>
    <row r="416" spans="2:13" ht="15.75" hidden="1">
      <c r="B416" s="22" t="s">
        <v>783</v>
      </c>
      <c r="C416" s="22" t="s">
        <v>784</v>
      </c>
      <c r="D416" s="23">
        <v>42866</v>
      </c>
      <c r="E416" s="39" t="s">
        <v>24</v>
      </c>
      <c r="F416" s="46">
        <v>36</v>
      </c>
      <c r="G416" s="16">
        <f t="shared" si="6"/>
        <v>96</v>
      </c>
      <c r="H416" s="44"/>
      <c r="I416" s="44"/>
      <c r="J416" s="44"/>
      <c r="K416" s="18">
        <f t="shared" si="10"/>
        <v>0</v>
      </c>
      <c r="L416" s="44"/>
      <c r="M416" s="44"/>
    </row>
    <row r="417" spans="2:13" ht="15.75" hidden="1">
      <c r="B417" s="22" t="s">
        <v>785</v>
      </c>
      <c r="C417" s="22" t="s">
        <v>786</v>
      </c>
      <c r="D417" s="23">
        <v>42859</v>
      </c>
      <c r="E417" s="39" t="s">
        <v>16</v>
      </c>
      <c r="F417" s="46"/>
      <c r="G417" s="16">
        <f t="shared" si="6"/>
        <v>97</v>
      </c>
      <c r="H417" s="44"/>
      <c r="I417" s="44"/>
      <c r="J417" s="44"/>
      <c r="K417" s="18">
        <f t="shared" si="10"/>
        <v>0</v>
      </c>
      <c r="L417" s="44"/>
      <c r="M417" s="44"/>
    </row>
    <row r="418" spans="2:13" ht="15.75" hidden="1">
      <c r="B418" s="22" t="s">
        <v>787</v>
      </c>
      <c r="C418" s="22" t="s">
        <v>788</v>
      </c>
      <c r="D418" s="23">
        <v>42859</v>
      </c>
      <c r="E418" s="39" t="s">
        <v>34</v>
      </c>
      <c r="F418" s="46">
        <v>1</v>
      </c>
      <c r="G418" s="16">
        <f t="shared" si="6"/>
        <v>97</v>
      </c>
      <c r="H418" s="44"/>
      <c r="I418" s="44"/>
      <c r="J418" s="44"/>
      <c r="K418" s="18">
        <f t="shared" si="10"/>
        <v>0</v>
      </c>
      <c r="L418" s="44"/>
      <c r="M418" s="44"/>
    </row>
    <row r="419" spans="2:13" ht="15.75" hidden="1">
      <c r="B419" s="68" t="s">
        <v>789</v>
      </c>
      <c r="C419" s="68" t="s">
        <v>790</v>
      </c>
      <c r="D419" s="23">
        <v>42852</v>
      </c>
      <c r="E419" s="39" t="s">
        <v>22</v>
      </c>
      <c r="F419" s="46">
        <v>16</v>
      </c>
      <c r="G419" s="16">
        <f t="shared" si="6"/>
        <v>98</v>
      </c>
      <c r="H419" s="44"/>
      <c r="I419" s="44"/>
      <c r="J419" s="44"/>
      <c r="K419" s="18">
        <f t="shared" si="10"/>
        <v>0</v>
      </c>
      <c r="L419" s="44"/>
      <c r="M419" s="44"/>
    </row>
    <row r="420" spans="2:13" ht="15.75" hidden="1">
      <c r="B420" s="22" t="s">
        <v>791</v>
      </c>
      <c r="C420" s="22" t="s">
        <v>792</v>
      </c>
      <c r="D420" s="23">
        <v>42852</v>
      </c>
      <c r="E420" s="39" t="s">
        <v>34</v>
      </c>
      <c r="F420" s="46">
        <v>1</v>
      </c>
      <c r="G420" s="16">
        <f t="shared" si="6"/>
        <v>98</v>
      </c>
      <c r="H420" s="44"/>
      <c r="I420" s="44"/>
      <c r="J420" s="44"/>
      <c r="K420" s="18">
        <f t="shared" si="10"/>
        <v>0</v>
      </c>
      <c r="L420" s="44"/>
      <c r="M420" s="44"/>
    </row>
    <row r="421" spans="1:13" ht="15.75" hidden="1">
      <c r="A421" s="11"/>
      <c r="B421" s="22" t="s">
        <v>793</v>
      </c>
      <c r="C421" s="22" t="s">
        <v>793</v>
      </c>
      <c r="D421" s="23">
        <v>42852</v>
      </c>
      <c r="E421" s="39" t="s">
        <v>16</v>
      </c>
      <c r="F421" s="46"/>
      <c r="G421" s="16">
        <f t="shared" si="6"/>
        <v>98</v>
      </c>
      <c r="H421" s="44"/>
      <c r="I421" s="44"/>
      <c r="J421" s="44"/>
      <c r="K421" s="18">
        <f t="shared" si="10"/>
        <v>0</v>
      </c>
      <c r="L421" s="44"/>
      <c r="M421" s="44"/>
    </row>
    <row r="422" spans="2:13" ht="15.75" hidden="1">
      <c r="B422" s="22" t="s">
        <v>794</v>
      </c>
      <c r="C422" s="22" t="s">
        <v>794</v>
      </c>
      <c r="D422" s="23">
        <v>42852</v>
      </c>
      <c r="E422" s="39" t="s">
        <v>90</v>
      </c>
      <c r="F422" s="46"/>
      <c r="G422" s="16">
        <f t="shared" si="6"/>
        <v>98</v>
      </c>
      <c r="H422" s="44"/>
      <c r="I422" s="55"/>
      <c r="J422" s="44"/>
      <c r="K422" s="18">
        <f aca="true" t="shared" si="11" ref="K422:K423">IF(J417&lt;&gt;0,-(J417-H422)/J417,"")</f>
        <v>0</v>
      </c>
      <c r="L422" s="44"/>
      <c r="M422" s="44"/>
    </row>
    <row r="423" spans="2:13" ht="15.75" hidden="1">
      <c r="B423" s="22" t="s">
        <v>795</v>
      </c>
      <c r="C423" s="22" t="s">
        <v>796</v>
      </c>
      <c r="D423" s="23">
        <v>42852</v>
      </c>
      <c r="E423" s="39" t="s">
        <v>90</v>
      </c>
      <c r="F423" s="46"/>
      <c r="G423" s="16">
        <f t="shared" si="6"/>
        <v>98</v>
      </c>
      <c r="H423" s="44"/>
      <c r="I423" s="55"/>
      <c r="J423" s="44"/>
      <c r="K423" s="18">
        <f t="shared" si="11"/>
        <v>0</v>
      </c>
      <c r="L423" s="69"/>
      <c r="M423" s="69"/>
    </row>
    <row r="424" spans="1:13" ht="15.75" hidden="1">
      <c r="A424" s="11"/>
      <c r="B424" s="22" t="s">
        <v>797</v>
      </c>
      <c r="C424" s="22" t="s">
        <v>797</v>
      </c>
      <c r="D424" s="23">
        <v>42845</v>
      </c>
      <c r="E424" s="39" t="s">
        <v>34</v>
      </c>
      <c r="F424" s="46">
        <v>1</v>
      </c>
      <c r="G424" s="16">
        <f t="shared" si="6"/>
        <v>99</v>
      </c>
      <c r="H424" s="44"/>
      <c r="I424" s="44"/>
      <c r="J424" s="44"/>
      <c r="K424" s="18">
        <f aca="true" t="shared" si="12" ref="K424:K426">IF(J424&lt;&gt;0,-(J424-H424)/J424,"")</f>
        <v>0</v>
      </c>
      <c r="L424" s="44"/>
      <c r="M424" s="44"/>
    </row>
    <row r="425" spans="1:13" ht="15.75" hidden="1">
      <c r="A425" s="11"/>
      <c r="B425" s="68">
        <v>1945</v>
      </c>
      <c r="C425" s="68">
        <v>1945</v>
      </c>
      <c r="D425" s="23">
        <v>42845</v>
      </c>
      <c r="E425" s="39" t="s">
        <v>798</v>
      </c>
      <c r="F425" s="46">
        <v>6</v>
      </c>
      <c r="G425" s="16">
        <f t="shared" si="6"/>
        <v>99</v>
      </c>
      <c r="H425" s="44"/>
      <c r="I425" s="44"/>
      <c r="J425" s="44"/>
      <c r="K425" s="18">
        <f t="shared" si="12"/>
        <v>0</v>
      </c>
      <c r="L425" s="44"/>
      <c r="M425" s="44"/>
    </row>
    <row r="426" spans="1:13" ht="15.75" hidden="1">
      <c r="A426" s="11"/>
      <c r="B426" s="22" t="s">
        <v>799</v>
      </c>
      <c r="C426" s="22" t="s">
        <v>800</v>
      </c>
      <c r="D426" s="23">
        <v>42845</v>
      </c>
      <c r="E426" s="39" t="s">
        <v>19</v>
      </c>
      <c r="F426" s="46">
        <v>31</v>
      </c>
      <c r="G426" s="16">
        <f t="shared" si="6"/>
        <v>99</v>
      </c>
      <c r="H426" s="44"/>
      <c r="I426" s="44"/>
      <c r="J426" s="44"/>
      <c r="K426" s="18">
        <f t="shared" si="12"/>
        <v>0</v>
      </c>
      <c r="L426" s="44"/>
      <c r="M426" s="44"/>
    </row>
    <row r="427" spans="2:13" ht="15.75" hidden="1">
      <c r="B427" s="22" t="s">
        <v>801</v>
      </c>
      <c r="C427" s="22" t="s">
        <v>802</v>
      </c>
      <c r="D427" s="23">
        <v>42845</v>
      </c>
      <c r="E427" s="39" t="s">
        <v>24</v>
      </c>
      <c r="F427" s="46">
        <v>34</v>
      </c>
      <c r="G427" s="16">
        <f t="shared" si="6"/>
        <v>99</v>
      </c>
      <c r="H427" s="44"/>
      <c r="I427" s="44"/>
      <c r="J427" s="44"/>
      <c r="K427" s="18">
        <f>IF(J421&lt;&gt;0,-(J421-H427)/J421,"")</f>
        <v>0</v>
      </c>
      <c r="L427" s="44"/>
      <c r="M427" s="44"/>
    </row>
    <row r="428" spans="2:13" ht="15.75" hidden="1">
      <c r="B428" s="22" t="s">
        <v>803</v>
      </c>
      <c r="C428" s="22" t="s">
        <v>804</v>
      </c>
      <c r="D428" s="23">
        <v>42838</v>
      </c>
      <c r="E428" s="39" t="s">
        <v>22</v>
      </c>
      <c r="F428" s="46">
        <v>37</v>
      </c>
      <c r="G428" s="16">
        <f t="shared" si="6"/>
        <v>100</v>
      </c>
      <c r="H428" s="44"/>
      <c r="I428" s="44"/>
      <c r="J428" s="44"/>
      <c r="K428" s="18">
        <f aca="true" t="shared" si="13" ref="K428:K430">IF(J428&lt;&gt;0,-(J428-H428)/J428,"")</f>
        <v>0</v>
      </c>
      <c r="L428" s="44"/>
      <c r="M428" s="44"/>
    </row>
    <row r="429" spans="1:13" ht="15.75" hidden="1">
      <c r="A429" s="11"/>
      <c r="B429" s="22" t="s">
        <v>805</v>
      </c>
      <c r="C429" s="22" t="s">
        <v>806</v>
      </c>
      <c r="D429" s="66">
        <v>42838</v>
      </c>
      <c r="E429" s="39" t="s">
        <v>24</v>
      </c>
      <c r="F429" s="46">
        <v>60</v>
      </c>
      <c r="G429" s="70">
        <f t="shared" si="6"/>
        <v>100</v>
      </c>
      <c r="H429" s="64"/>
      <c r="I429" s="64"/>
      <c r="J429" s="64"/>
      <c r="K429" s="18">
        <f t="shared" si="13"/>
        <v>0</v>
      </c>
      <c r="L429" s="64"/>
      <c r="M429" s="64"/>
    </row>
    <row r="430" spans="1:13" ht="15.75" hidden="1">
      <c r="A430" s="11"/>
      <c r="B430" s="20" t="s">
        <v>807</v>
      </c>
      <c r="C430" s="20" t="s">
        <v>808</v>
      </c>
      <c r="D430" s="23">
        <v>42838</v>
      </c>
      <c r="E430" s="39" t="s">
        <v>19</v>
      </c>
      <c r="F430" s="46">
        <v>59</v>
      </c>
      <c r="G430" s="16">
        <f t="shared" si="6"/>
        <v>100</v>
      </c>
      <c r="H430" s="44"/>
      <c r="I430" s="44"/>
      <c r="J430" s="44"/>
      <c r="K430" s="18">
        <f t="shared" si="13"/>
        <v>0</v>
      </c>
      <c r="L430" s="44"/>
      <c r="M430" s="44"/>
    </row>
    <row r="431" spans="1:13" ht="15.75" hidden="1">
      <c r="A431" s="11"/>
      <c r="B431" s="22" t="s">
        <v>809</v>
      </c>
      <c r="C431" s="22" t="s">
        <v>810</v>
      </c>
      <c r="D431" s="23">
        <v>42838</v>
      </c>
      <c r="E431" s="39" t="s">
        <v>60</v>
      </c>
      <c r="F431" s="46"/>
      <c r="G431" s="16">
        <f t="shared" si="6"/>
        <v>100</v>
      </c>
      <c r="H431" s="44"/>
      <c r="I431" s="44"/>
      <c r="J431" s="44"/>
      <c r="K431" s="18">
        <f>IF(J425&lt;&gt;0,-(J425-H431)/J425,"")</f>
        <v>0</v>
      </c>
      <c r="L431" s="44"/>
      <c r="M431" s="44"/>
    </row>
    <row r="432" spans="1:13" ht="15.75" hidden="1">
      <c r="A432" s="11"/>
      <c r="B432" s="20" t="s">
        <v>811</v>
      </c>
      <c r="C432" s="20" t="s">
        <v>812</v>
      </c>
      <c r="D432" s="23">
        <v>42831</v>
      </c>
      <c r="E432" s="39" t="s">
        <v>22</v>
      </c>
      <c r="F432" s="46">
        <v>17</v>
      </c>
      <c r="G432" s="16">
        <f t="shared" si="6"/>
        <v>101</v>
      </c>
      <c r="H432" s="44"/>
      <c r="I432" s="44"/>
      <c r="J432" s="44"/>
      <c r="K432" s="18">
        <f aca="true" t="shared" si="14" ref="K432:K434">IF(J432&lt;&gt;0,-(J432-H432)/J432,"")</f>
        <v>0</v>
      </c>
      <c r="L432" s="44"/>
      <c r="M432" s="44"/>
    </row>
    <row r="433" spans="1:13" ht="15.75" hidden="1">
      <c r="A433" s="11"/>
      <c r="B433" s="20" t="s">
        <v>813</v>
      </c>
      <c r="C433" s="20" t="s">
        <v>813</v>
      </c>
      <c r="D433" s="23">
        <v>42831</v>
      </c>
      <c r="E433" s="39" t="s">
        <v>24</v>
      </c>
      <c r="F433" s="46">
        <v>41</v>
      </c>
      <c r="G433" s="16">
        <f t="shared" si="6"/>
        <v>101</v>
      </c>
      <c r="H433" s="44"/>
      <c r="I433" s="44"/>
      <c r="J433" s="44"/>
      <c r="K433" s="18">
        <f t="shared" si="14"/>
        <v>0</v>
      </c>
      <c r="L433" s="44"/>
      <c r="M433" s="44"/>
    </row>
    <row r="434" spans="1:13" ht="15.75" hidden="1">
      <c r="A434" s="11"/>
      <c r="B434" s="20" t="s">
        <v>814</v>
      </c>
      <c r="C434" s="20" t="s">
        <v>815</v>
      </c>
      <c r="D434" s="23">
        <v>42831</v>
      </c>
      <c r="E434" s="39" t="s">
        <v>24</v>
      </c>
      <c r="F434" s="46">
        <v>37</v>
      </c>
      <c r="G434" s="16">
        <f t="shared" si="6"/>
        <v>101</v>
      </c>
      <c r="H434" s="44"/>
      <c r="I434" s="44"/>
      <c r="J434" s="44"/>
      <c r="K434" s="18">
        <f t="shared" si="14"/>
        <v>0</v>
      </c>
      <c r="L434" s="42"/>
      <c r="M434" s="42"/>
    </row>
    <row r="435" spans="1:13" ht="15.75" hidden="1">
      <c r="A435" s="11"/>
      <c r="B435" s="20" t="s">
        <v>816</v>
      </c>
      <c r="C435" s="20" t="s">
        <v>816</v>
      </c>
      <c r="D435" s="23">
        <v>42831</v>
      </c>
      <c r="E435" s="39" t="s">
        <v>29</v>
      </c>
      <c r="F435" s="46">
        <v>40</v>
      </c>
      <c r="G435" s="16">
        <f t="shared" si="6"/>
        <v>101</v>
      </c>
      <c r="H435" s="44"/>
      <c r="I435" s="44"/>
      <c r="J435" s="44"/>
      <c r="K435" s="18">
        <f aca="true" t="shared" si="15" ref="K435:K436">IF(J428&lt;&gt;0,-(J428-H435)/J428,"")</f>
        <v>0</v>
      </c>
      <c r="L435" s="44"/>
      <c r="M435" s="44"/>
    </row>
    <row r="436" spans="1:13" ht="15.75" hidden="1">
      <c r="A436" s="11"/>
      <c r="B436" s="14" t="s">
        <v>817</v>
      </c>
      <c r="C436" s="14" t="s">
        <v>818</v>
      </c>
      <c r="D436" s="23">
        <v>42831</v>
      </c>
      <c r="E436" s="14" t="s">
        <v>430</v>
      </c>
      <c r="F436" s="28"/>
      <c r="G436" s="16">
        <f t="shared" si="6"/>
        <v>101</v>
      </c>
      <c r="H436" s="44"/>
      <c r="I436" s="44"/>
      <c r="J436" s="44"/>
      <c r="K436" s="18">
        <f t="shared" si="15"/>
        <v>0</v>
      </c>
      <c r="L436" s="44"/>
      <c r="M436" s="44"/>
    </row>
    <row r="437" spans="1:13" ht="15.75" hidden="1">
      <c r="A437" s="11"/>
      <c r="B437" s="20" t="s">
        <v>819</v>
      </c>
      <c r="C437" s="20" t="s">
        <v>820</v>
      </c>
      <c r="D437" s="23">
        <v>42824</v>
      </c>
      <c r="E437" s="39" t="s">
        <v>24</v>
      </c>
      <c r="F437" s="46">
        <v>67</v>
      </c>
      <c r="G437" s="16">
        <f t="shared" si="6"/>
        <v>102</v>
      </c>
      <c r="H437" s="44"/>
      <c r="I437" s="44"/>
      <c r="J437" s="44"/>
      <c r="K437" s="18">
        <f aca="true" t="shared" si="16" ref="K437:K438">IF(J437&lt;&gt;0,-(J437-H437)/J437,"")</f>
        <v>0</v>
      </c>
      <c r="L437" s="44"/>
      <c r="M437" s="44"/>
    </row>
    <row r="438" spans="1:13" ht="15.75" hidden="1">
      <c r="A438" s="11"/>
      <c r="B438" s="20" t="s">
        <v>821</v>
      </c>
      <c r="C438" s="20" t="s">
        <v>822</v>
      </c>
      <c r="D438" s="23">
        <v>42824</v>
      </c>
      <c r="E438" s="39" t="s">
        <v>19</v>
      </c>
      <c r="F438" s="46"/>
      <c r="G438" s="16">
        <f t="shared" si="6"/>
        <v>102</v>
      </c>
      <c r="H438" s="44"/>
      <c r="I438" s="44"/>
      <c r="J438" s="44"/>
      <c r="K438" s="18">
        <f t="shared" si="16"/>
        <v>0</v>
      </c>
      <c r="L438" s="44"/>
      <c r="M438" s="44"/>
    </row>
    <row r="439" spans="1:13" ht="15.75" hidden="1">
      <c r="A439" s="11"/>
      <c r="B439" s="20" t="s">
        <v>823</v>
      </c>
      <c r="C439" s="20" t="s">
        <v>824</v>
      </c>
      <c r="D439" s="23">
        <v>42824</v>
      </c>
      <c r="E439" s="39" t="s">
        <v>19</v>
      </c>
      <c r="F439" s="46">
        <v>30</v>
      </c>
      <c r="G439" s="16">
        <f t="shared" si="6"/>
        <v>102</v>
      </c>
      <c r="H439" s="44"/>
      <c r="I439" s="44"/>
      <c r="J439" s="44"/>
      <c r="K439" s="18">
        <f>IF(J433&lt;&gt;0,-(J433-H439)/J433,"")</f>
        <v>0</v>
      </c>
      <c r="L439" s="44"/>
      <c r="M439" s="44"/>
    </row>
    <row r="440" spans="1:13" ht="15.75" hidden="1">
      <c r="A440" s="11"/>
      <c r="B440" s="20" t="s">
        <v>825</v>
      </c>
      <c r="C440" s="20" t="s">
        <v>826</v>
      </c>
      <c r="D440" s="23">
        <v>42824</v>
      </c>
      <c r="E440" s="39" t="s">
        <v>90</v>
      </c>
      <c r="F440" s="46"/>
      <c r="G440" s="16">
        <f t="shared" si="6"/>
        <v>102</v>
      </c>
      <c r="H440" s="44"/>
      <c r="I440" s="44"/>
      <c r="J440" s="44"/>
      <c r="K440" s="18">
        <f>IF(J433&lt;&gt;0,-(J433-H440)/J433,"")</f>
        <v>0</v>
      </c>
      <c r="L440" s="44"/>
      <c r="M440" s="44"/>
    </row>
    <row r="441" spans="1:13" ht="15.75" hidden="1">
      <c r="A441" s="11"/>
      <c r="B441" s="14" t="s">
        <v>827</v>
      </c>
      <c r="C441" s="14" t="s">
        <v>828</v>
      </c>
      <c r="D441" s="13">
        <v>42820</v>
      </c>
      <c r="E441" s="14" t="s">
        <v>16</v>
      </c>
      <c r="F441" s="28"/>
      <c r="G441" s="16">
        <f t="shared" si="6"/>
        <v>103</v>
      </c>
      <c r="H441" s="44"/>
      <c r="I441" s="44"/>
      <c r="J441" s="44"/>
      <c r="K441" s="18">
        <f aca="true" t="shared" si="17" ref="K441:K442">IF(J441&lt;&gt;0,-(J441-H441)/J441,"")</f>
        <v>0</v>
      </c>
      <c r="L441" s="69"/>
      <c r="M441" s="42"/>
    </row>
    <row r="442" spans="1:13" ht="15.75" hidden="1">
      <c r="A442" s="11"/>
      <c r="B442" s="14" t="s">
        <v>829</v>
      </c>
      <c r="C442" s="14" t="s">
        <v>830</v>
      </c>
      <c r="D442" s="13">
        <v>42820</v>
      </c>
      <c r="E442" s="14" t="s">
        <v>60</v>
      </c>
      <c r="F442" s="28"/>
      <c r="G442" s="16">
        <f t="shared" si="6"/>
        <v>103</v>
      </c>
      <c r="H442" s="44"/>
      <c r="I442" s="44"/>
      <c r="J442" s="44"/>
      <c r="K442" s="18">
        <f t="shared" si="17"/>
        <v>0</v>
      </c>
      <c r="L442" s="42"/>
      <c r="M442" s="42"/>
    </row>
    <row r="443" spans="1:13" ht="15.75" hidden="1">
      <c r="A443" s="11"/>
      <c r="B443" s="14" t="s">
        <v>831</v>
      </c>
      <c r="C443" s="14" t="s">
        <v>832</v>
      </c>
      <c r="D443" s="13">
        <v>42820</v>
      </c>
      <c r="E443" s="14" t="s">
        <v>24</v>
      </c>
      <c r="F443" s="28">
        <v>53</v>
      </c>
      <c r="G443" s="16">
        <f t="shared" si="6"/>
        <v>103</v>
      </c>
      <c r="H443" s="44"/>
      <c r="I443" s="44"/>
      <c r="J443" s="44"/>
      <c r="K443" s="18">
        <f aca="true" t="shared" si="18" ref="K443:K444">IF(J436&lt;&gt;0,-(J436-H443)/J436,"")</f>
        <v>0</v>
      </c>
      <c r="L443" s="44"/>
      <c r="M443" s="44"/>
    </row>
    <row r="444" spans="1:13" ht="15.75" hidden="1">
      <c r="A444" s="11"/>
      <c r="B444" s="14" t="s">
        <v>833</v>
      </c>
      <c r="C444" s="14" t="s">
        <v>834</v>
      </c>
      <c r="D444" s="13">
        <v>42820</v>
      </c>
      <c r="E444" s="14" t="s">
        <v>24</v>
      </c>
      <c r="F444" s="28">
        <v>34</v>
      </c>
      <c r="G444" s="16">
        <f t="shared" si="6"/>
        <v>103</v>
      </c>
      <c r="H444" s="44"/>
      <c r="I444" s="44"/>
      <c r="J444" s="44"/>
      <c r="K444" s="18">
        <f t="shared" si="18"/>
        <v>0</v>
      </c>
      <c r="L444" s="44"/>
      <c r="M444" s="44"/>
    </row>
    <row r="445" spans="1:13" ht="15.75" hidden="1">
      <c r="A445" s="11"/>
      <c r="B445" s="14" t="s">
        <v>835</v>
      </c>
      <c r="C445" s="14" t="s">
        <v>835</v>
      </c>
      <c r="D445" s="13">
        <v>42810</v>
      </c>
      <c r="E445" s="14" t="s">
        <v>16</v>
      </c>
      <c r="F445" s="28"/>
      <c r="G445" s="16">
        <f t="shared" si="6"/>
        <v>104</v>
      </c>
      <c r="H445" s="44"/>
      <c r="I445" s="44"/>
      <c r="J445" s="44"/>
      <c r="K445" s="18">
        <f>IF(J445&lt;&gt;0,-(J445-H445)/J445,"")</f>
        <v>0</v>
      </c>
      <c r="L445" s="42"/>
      <c r="M445" s="42"/>
    </row>
    <row r="446" spans="1:13" ht="15.75" hidden="1">
      <c r="A446" s="11"/>
      <c r="B446" s="14" t="s">
        <v>836</v>
      </c>
      <c r="C446" s="14" t="s">
        <v>837</v>
      </c>
      <c r="D446" s="13">
        <v>42810</v>
      </c>
      <c r="E446" s="14" t="s">
        <v>29</v>
      </c>
      <c r="F446" s="28">
        <v>25</v>
      </c>
      <c r="G446" s="16">
        <f t="shared" si="6"/>
        <v>104</v>
      </c>
      <c r="H446" s="44"/>
      <c r="I446" s="44"/>
      <c r="J446" s="44"/>
      <c r="K446" s="18">
        <f>IF(J439&lt;&gt;0,-(J439-H446)/J439,"")</f>
        <v>0</v>
      </c>
      <c r="L446" s="42"/>
      <c r="M446" s="42"/>
    </row>
    <row r="447" spans="1:13" ht="15.75" hidden="1">
      <c r="A447" s="11"/>
      <c r="B447" s="22" t="s">
        <v>838</v>
      </c>
      <c r="C447" s="22" t="s">
        <v>839</v>
      </c>
      <c r="D447" s="23">
        <v>42803</v>
      </c>
      <c r="E447" s="39" t="s">
        <v>34</v>
      </c>
      <c r="F447" s="46">
        <v>1</v>
      </c>
      <c r="G447" s="16">
        <f t="shared" si="6"/>
        <v>105</v>
      </c>
      <c r="H447" s="44"/>
      <c r="I447" s="44"/>
      <c r="J447" s="44"/>
      <c r="K447" s="18">
        <f>IF(J447&lt;&gt;0,-(J447-H447)/J447,"")</f>
        <v>0</v>
      </c>
      <c r="L447" s="44"/>
      <c r="M447" s="44"/>
    </row>
    <row r="448" spans="1:13" ht="15.75" hidden="1">
      <c r="A448" s="11"/>
      <c r="B448" s="20" t="s">
        <v>840</v>
      </c>
      <c r="C448" s="20" t="s">
        <v>841</v>
      </c>
      <c r="D448" s="23">
        <v>42803</v>
      </c>
      <c r="E448" s="71" t="s">
        <v>24</v>
      </c>
      <c r="F448" s="46">
        <v>52</v>
      </c>
      <c r="G448" s="16">
        <f t="shared" si="6"/>
        <v>105</v>
      </c>
      <c r="H448" s="44"/>
      <c r="I448" s="44"/>
      <c r="J448" s="44"/>
      <c r="K448" s="18">
        <f aca="true" t="shared" si="19" ref="K448:K449">IF(J441&lt;&gt;0,-(J441-H448)/J441,"")</f>
        <v>0</v>
      </c>
      <c r="L448" s="42"/>
      <c r="M448" s="42"/>
    </row>
    <row r="449" spans="1:13" ht="15.75" hidden="1">
      <c r="A449" s="11"/>
      <c r="B449" s="14" t="s">
        <v>842</v>
      </c>
      <c r="C449" s="14" t="s">
        <v>843</v>
      </c>
      <c r="D449" s="23">
        <v>42803</v>
      </c>
      <c r="E449" s="14" t="s">
        <v>640</v>
      </c>
      <c r="F449" s="28"/>
      <c r="G449" s="16">
        <f t="shared" si="6"/>
        <v>105</v>
      </c>
      <c r="H449" s="21"/>
      <c r="I449" s="21"/>
      <c r="J449" s="21"/>
      <c r="K449" s="18">
        <f t="shared" si="19"/>
        <v>0</v>
      </c>
      <c r="L449" s="44"/>
      <c r="M449" s="44"/>
    </row>
    <row r="450" spans="1:13" ht="15.75" hidden="1">
      <c r="A450" s="11"/>
      <c r="B450" s="20" t="s">
        <v>844</v>
      </c>
      <c r="C450" s="20" t="s">
        <v>845</v>
      </c>
      <c r="D450" s="23">
        <v>42803</v>
      </c>
      <c r="E450" s="39" t="s">
        <v>90</v>
      </c>
      <c r="F450" s="46"/>
      <c r="G450" s="16">
        <f t="shared" si="6"/>
        <v>105</v>
      </c>
      <c r="H450" s="44"/>
      <c r="I450" s="44"/>
      <c r="J450" s="44"/>
      <c r="K450" s="18"/>
      <c r="L450" s="44"/>
      <c r="M450" s="55"/>
    </row>
    <row r="451" spans="1:13" ht="15.75" hidden="1">
      <c r="A451" s="11"/>
      <c r="B451" s="20" t="s">
        <v>846</v>
      </c>
      <c r="C451" s="20" t="s">
        <v>847</v>
      </c>
      <c r="D451" s="23">
        <v>42796</v>
      </c>
      <c r="E451" s="39" t="s">
        <v>60</v>
      </c>
      <c r="F451" s="46"/>
      <c r="G451" s="16">
        <f t="shared" si="6"/>
        <v>106</v>
      </c>
      <c r="H451" s="44"/>
      <c r="I451" s="44"/>
      <c r="J451" s="44"/>
      <c r="K451" s="18">
        <f aca="true" t="shared" si="20" ref="K451:K452">IF(J451&lt;&gt;0,-(J451-H451)/J451,"")</f>
        <v>0</v>
      </c>
      <c r="L451" s="44"/>
      <c r="M451" s="44"/>
    </row>
    <row r="452" spans="1:13" ht="15.75" hidden="1">
      <c r="A452" s="11"/>
      <c r="B452" s="20" t="s">
        <v>848</v>
      </c>
      <c r="C452" s="20" t="s">
        <v>849</v>
      </c>
      <c r="D452" s="23">
        <v>42796</v>
      </c>
      <c r="E452" s="39" t="s">
        <v>22</v>
      </c>
      <c r="F452" s="46">
        <v>4</v>
      </c>
      <c r="G452" s="16">
        <f t="shared" si="6"/>
        <v>106</v>
      </c>
      <c r="H452" s="44"/>
      <c r="I452" s="44"/>
      <c r="J452" s="44"/>
      <c r="K452" s="18">
        <f t="shared" si="20"/>
        <v>0</v>
      </c>
      <c r="L452" s="44"/>
      <c r="M452" s="44"/>
    </row>
    <row r="453" spans="1:13" ht="15.75" hidden="1">
      <c r="A453" s="11"/>
      <c r="B453" s="20" t="s">
        <v>850</v>
      </c>
      <c r="C453" s="20" t="s">
        <v>851</v>
      </c>
      <c r="D453" s="23">
        <v>42796</v>
      </c>
      <c r="E453" s="39" t="s">
        <v>24</v>
      </c>
      <c r="F453" s="46">
        <v>51</v>
      </c>
      <c r="G453" s="16">
        <f t="shared" si="6"/>
        <v>106</v>
      </c>
      <c r="H453" s="44"/>
      <c r="I453" s="44"/>
      <c r="J453" s="44"/>
      <c r="K453" s="18">
        <f>IF(J446&lt;&gt;0,-(J446-H453)/J446,"")</f>
        <v>0</v>
      </c>
      <c r="L453" s="44"/>
      <c r="M453" s="55"/>
    </row>
    <row r="454" spans="1:13" ht="15.75" hidden="1">
      <c r="A454" s="11"/>
      <c r="B454" s="20" t="s">
        <v>852</v>
      </c>
      <c r="C454" s="20" t="s">
        <v>852</v>
      </c>
      <c r="D454" s="23">
        <v>42796</v>
      </c>
      <c r="E454" s="39" t="s">
        <v>24</v>
      </c>
      <c r="F454" s="46">
        <v>48</v>
      </c>
      <c r="G454" s="16">
        <f t="shared" si="6"/>
        <v>106</v>
      </c>
      <c r="H454" s="44"/>
      <c r="I454" s="44"/>
      <c r="J454" s="44"/>
      <c r="K454" s="18">
        <f aca="true" t="shared" si="21" ref="K454:K462">IF(J454&lt;&gt;0,-(J454-H454)/J454,"")</f>
        <v>0</v>
      </c>
      <c r="L454" s="44"/>
      <c r="M454" s="44"/>
    </row>
    <row r="455" spans="1:13" ht="15.75" hidden="1">
      <c r="A455" s="11"/>
      <c r="B455" s="20" t="s">
        <v>853</v>
      </c>
      <c r="C455" s="20" t="s">
        <v>854</v>
      </c>
      <c r="D455" s="23">
        <v>42796</v>
      </c>
      <c r="E455" s="39" t="s">
        <v>29</v>
      </c>
      <c r="F455" s="46"/>
      <c r="G455" s="16">
        <f t="shared" si="6"/>
        <v>106</v>
      </c>
      <c r="H455" s="44"/>
      <c r="I455" s="44"/>
      <c r="J455" s="44"/>
      <c r="K455" s="18">
        <f t="shared" si="21"/>
        <v>0</v>
      </c>
      <c r="L455" s="42"/>
      <c r="M455" s="42"/>
    </row>
    <row r="456" spans="1:13" ht="15.75" hidden="1">
      <c r="A456" s="11"/>
      <c r="B456" s="20" t="s">
        <v>855</v>
      </c>
      <c r="C456" s="20" t="s">
        <v>856</v>
      </c>
      <c r="D456" s="23">
        <v>42789</v>
      </c>
      <c r="E456" s="39" t="s">
        <v>29</v>
      </c>
      <c r="F456" s="46">
        <v>50</v>
      </c>
      <c r="G456" s="16">
        <f t="shared" si="6"/>
        <v>107</v>
      </c>
      <c r="H456" s="44"/>
      <c r="I456" s="44"/>
      <c r="J456" s="44"/>
      <c r="K456" s="18">
        <f t="shared" si="21"/>
        <v>0</v>
      </c>
      <c r="L456" s="44"/>
      <c r="M456" s="44"/>
    </row>
    <row r="457" spans="1:13" ht="15.75" hidden="1">
      <c r="A457" s="11"/>
      <c r="B457" s="20" t="s">
        <v>857</v>
      </c>
      <c r="C457" s="20" t="s">
        <v>858</v>
      </c>
      <c r="D457" s="23">
        <v>42789</v>
      </c>
      <c r="E457" s="39" t="s">
        <v>24</v>
      </c>
      <c r="F457" s="46">
        <v>26</v>
      </c>
      <c r="G457" s="16">
        <f t="shared" si="6"/>
        <v>107</v>
      </c>
      <c r="H457" s="44"/>
      <c r="I457" s="44"/>
      <c r="J457" s="44"/>
      <c r="K457" s="18">
        <f t="shared" si="21"/>
        <v>0</v>
      </c>
      <c r="L457" s="42"/>
      <c r="M457" s="42"/>
    </row>
    <row r="458" spans="1:13" ht="15.75" hidden="1">
      <c r="A458" s="11"/>
      <c r="B458" s="20" t="s">
        <v>859</v>
      </c>
      <c r="C458" s="20" t="s">
        <v>859</v>
      </c>
      <c r="D458" s="23">
        <v>42789</v>
      </c>
      <c r="E458" s="39" t="s">
        <v>860</v>
      </c>
      <c r="F458" s="46"/>
      <c r="G458" s="16">
        <f t="shared" si="6"/>
        <v>107</v>
      </c>
      <c r="H458" s="44"/>
      <c r="I458" s="44"/>
      <c r="J458" s="44"/>
      <c r="K458" s="18">
        <f t="shared" si="21"/>
        <v>0</v>
      </c>
      <c r="L458" s="44"/>
      <c r="M458" s="44"/>
    </row>
    <row r="459" spans="1:13" ht="15.75" hidden="1">
      <c r="A459" s="11"/>
      <c r="B459" s="14" t="s">
        <v>861</v>
      </c>
      <c r="C459" s="14" t="s">
        <v>862</v>
      </c>
      <c r="D459" s="13">
        <v>42782</v>
      </c>
      <c r="E459" s="14" t="s">
        <v>24</v>
      </c>
      <c r="F459" s="28">
        <v>35</v>
      </c>
      <c r="G459" s="16">
        <f t="shared" si="6"/>
        <v>108</v>
      </c>
      <c r="H459" s="44"/>
      <c r="I459" s="44"/>
      <c r="J459" s="44"/>
      <c r="K459" s="18">
        <f t="shared" si="21"/>
        <v>0</v>
      </c>
      <c r="L459" s="44"/>
      <c r="M459" s="44"/>
    </row>
    <row r="460" spans="1:13" ht="15.75" hidden="1">
      <c r="A460" s="11"/>
      <c r="B460" s="14" t="s">
        <v>863</v>
      </c>
      <c r="C460" s="14" t="s">
        <v>864</v>
      </c>
      <c r="D460" s="13">
        <v>42782</v>
      </c>
      <c r="E460" s="14" t="s">
        <v>16</v>
      </c>
      <c r="F460" s="28"/>
      <c r="G460" s="16">
        <f t="shared" si="6"/>
        <v>108</v>
      </c>
      <c r="H460" s="44"/>
      <c r="I460" s="44"/>
      <c r="J460" s="44"/>
      <c r="K460" s="18">
        <f t="shared" si="21"/>
        <v>0</v>
      </c>
      <c r="L460" s="44"/>
      <c r="M460" s="44"/>
    </row>
    <row r="461" spans="1:13" ht="15.75" hidden="1">
      <c r="A461" s="11"/>
      <c r="B461" s="20" t="s">
        <v>865</v>
      </c>
      <c r="C461" s="20" t="s">
        <v>866</v>
      </c>
      <c r="D461" s="23">
        <v>42782</v>
      </c>
      <c r="E461" s="39" t="s">
        <v>29</v>
      </c>
      <c r="F461" s="46">
        <v>40</v>
      </c>
      <c r="G461" s="16">
        <f t="shared" si="6"/>
        <v>108</v>
      </c>
      <c r="H461" s="44"/>
      <c r="I461" s="44"/>
      <c r="J461" s="44"/>
      <c r="K461" s="18">
        <f t="shared" si="21"/>
        <v>0</v>
      </c>
      <c r="L461" s="42"/>
      <c r="M461" s="42"/>
    </row>
    <row r="462" spans="1:13" ht="15.75" hidden="1">
      <c r="A462" s="11"/>
      <c r="B462" s="14" t="s">
        <v>867</v>
      </c>
      <c r="C462" s="14" t="s">
        <v>868</v>
      </c>
      <c r="D462" s="13">
        <v>42782</v>
      </c>
      <c r="E462" s="14" t="s">
        <v>24</v>
      </c>
      <c r="F462" s="28">
        <v>32</v>
      </c>
      <c r="G462" s="16">
        <f t="shared" si="6"/>
        <v>108</v>
      </c>
      <c r="H462" s="44"/>
      <c r="I462" s="44"/>
      <c r="J462" s="44"/>
      <c r="K462" s="18">
        <f t="shared" si="21"/>
        <v>0</v>
      </c>
      <c r="L462" s="42"/>
      <c r="M462" s="42"/>
    </row>
    <row r="463" spans="1:13" ht="15.75" hidden="1">
      <c r="A463" s="11"/>
      <c r="B463" s="14" t="s">
        <v>869</v>
      </c>
      <c r="C463" s="14" t="s">
        <v>870</v>
      </c>
      <c r="D463" s="13">
        <v>42782</v>
      </c>
      <c r="E463" s="14" t="s">
        <v>90</v>
      </c>
      <c r="F463" s="28"/>
      <c r="G463" s="16">
        <f t="shared" si="6"/>
        <v>108</v>
      </c>
      <c r="H463" s="44"/>
      <c r="I463" s="44"/>
      <c r="J463" s="44"/>
      <c r="K463" s="18"/>
      <c r="L463" s="42"/>
      <c r="M463" s="42"/>
    </row>
    <row r="464" spans="1:13" ht="15.75" hidden="1">
      <c r="A464" s="11"/>
      <c r="B464" s="14" t="s">
        <v>871</v>
      </c>
      <c r="C464" s="14" t="s">
        <v>871</v>
      </c>
      <c r="D464" s="13">
        <v>42782</v>
      </c>
      <c r="E464" s="14" t="s">
        <v>87</v>
      </c>
      <c r="F464" s="28">
        <v>23</v>
      </c>
      <c r="G464" s="16">
        <f t="shared" si="6"/>
        <v>108</v>
      </c>
      <c r="H464" s="44"/>
      <c r="I464" s="44"/>
      <c r="J464" s="44"/>
      <c r="K464" s="18">
        <f aca="true" t="shared" si="22" ref="K464:K465">IF(J464&lt;&gt;0,-(J464-H464)/J464,"")</f>
        <v>0</v>
      </c>
      <c r="L464" s="44"/>
      <c r="M464" s="44"/>
    </row>
    <row r="465" spans="1:13" ht="15.75" hidden="1">
      <c r="A465" s="11"/>
      <c r="B465" s="14" t="s">
        <v>872</v>
      </c>
      <c r="C465" s="14" t="s">
        <v>872</v>
      </c>
      <c r="D465" s="23">
        <v>42775</v>
      </c>
      <c r="E465" s="14" t="s">
        <v>60</v>
      </c>
      <c r="F465" s="28"/>
      <c r="G465" s="16">
        <f t="shared" si="6"/>
        <v>109</v>
      </c>
      <c r="H465" s="44"/>
      <c r="I465" s="44"/>
      <c r="J465" s="44"/>
      <c r="K465" s="18">
        <f t="shared" si="22"/>
        <v>0</v>
      </c>
      <c r="L465" s="44"/>
      <c r="M465" s="44"/>
    </row>
    <row r="466" spans="1:13" ht="15.75" hidden="1">
      <c r="A466" s="11"/>
      <c r="B466" s="20" t="s">
        <v>873</v>
      </c>
      <c r="C466" s="20" t="s">
        <v>874</v>
      </c>
      <c r="D466" s="23">
        <v>42775</v>
      </c>
      <c r="E466" s="71" t="s">
        <v>19</v>
      </c>
      <c r="F466" s="28">
        <v>69</v>
      </c>
      <c r="G466" s="16">
        <f t="shared" si="6"/>
        <v>109</v>
      </c>
      <c r="H466" s="44"/>
      <c r="I466" s="44"/>
      <c r="J466" s="44"/>
      <c r="K466" s="18">
        <f>IF(J459&lt;&gt;0,-(J459-H466)/J459,"")</f>
        <v>0</v>
      </c>
      <c r="L466" s="44"/>
      <c r="M466" s="44"/>
    </row>
    <row r="467" spans="2:13" ht="15.75" hidden="1">
      <c r="B467" s="14" t="s">
        <v>875</v>
      </c>
      <c r="C467" s="14" t="s">
        <v>876</v>
      </c>
      <c r="D467" s="13">
        <v>42775</v>
      </c>
      <c r="E467" s="14" t="s">
        <v>24</v>
      </c>
      <c r="F467" s="28">
        <v>60</v>
      </c>
      <c r="G467" s="16">
        <f t="shared" si="6"/>
        <v>109</v>
      </c>
      <c r="H467" s="44"/>
      <c r="I467" s="44"/>
      <c r="J467" s="44"/>
      <c r="K467" s="18">
        <f aca="true" t="shared" si="23" ref="K467:K469">IF(J467&lt;&gt;0,-(J467-H467)/J467,"")</f>
        <v>0</v>
      </c>
      <c r="L467" s="44"/>
      <c r="M467" s="44"/>
    </row>
    <row r="468" spans="2:13" ht="15.75" hidden="1">
      <c r="B468" s="14" t="s">
        <v>877</v>
      </c>
      <c r="C468" s="14" t="s">
        <v>878</v>
      </c>
      <c r="D468" s="13">
        <v>42768</v>
      </c>
      <c r="E468" s="14" t="s">
        <v>19</v>
      </c>
      <c r="F468" s="28">
        <v>33</v>
      </c>
      <c r="G468" s="16">
        <f t="shared" si="6"/>
        <v>110</v>
      </c>
      <c r="H468" s="44"/>
      <c r="I468" s="44"/>
      <c r="J468" s="44"/>
      <c r="K468" s="18">
        <f t="shared" si="23"/>
        <v>0</v>
      </c>
      <c r="L468" s="44"/>
      <c r="M468" s="44"/>
    </row>
    <row r="469" spans="2:13" ht="15.75" hidden="1">
      <c r="B469" s="14" t="s">
        <v>879</v>
      </c>
      <c r="C469" s="14" t="s">
        <v>880</v>
      </c>
      <c r="D469" s="13">
        <v>42768</v>
      </c>
      <c r="E469" s="14" t="s">
        <v>16</v>
      </c>
      <c r="F469" s="28"/>
      <c r="G469" s="16">
        <f t="shared" si="6"/>
        <v>110</v>
      </c>
      <c r="H469" s="44"/>
      <c r="I469" s="55"/>
      <c r="J469" s="44"/>
      <c r="K469" s="18">
        <f t="shared" si="23"/>
        <v>0</v>
      </c>
      <c r="L469" s="44"/>
      <c r="M469" s="44"/>
    </row>
    <row r="470" spans="2:13" ht="15.75" hidden="1">
      <c r="B470" s="14" t="s">
        <v>881</v>
      </c>
      <c r="C470" s="14" t="s">
        <v>881</v>
      </c>
      <c r="D470" s="13">
        <v>42761</v>
      </c>
      <c r="E470" s="14" t="s">
        <v>60</v>
      </c>
      <c r="F470" s="28"/>
      <c r="G470" s="16">
        <f t="shared" si="6"/>
        <v>111</v>
      </c>
      <c r="H470" s="44"/>
      <c r="I470" s="44"/>
      <c r="J470" s="44"/>
      <c r="K470" s="18">
        <f>IF(J464&lt;&gt;0,-(J464-H470)/J464,"")</f>
        <v>0</v>
      </c>
      <c r="L470" s="44"/>
      <c r="M470" s="44"/>
    </row>
    <row r="471" spans="2:13" ht="15.75" hidden="1">
      <c r="B471" s="20" t="s">
        <v>882</v>
      </c>
      <c r="C471" s="20" t="s">
        <v>883</v>
      </c>
      <c r="D471" s="23">
        <v>42754</v>
      </c>
      <c r="E471" s="71" t="s">
        <v>16</v>
      </c>
      <c r="F471" s="28"/>
      <c r="G471" s="16">
        <f t="shared" si="6"/>
        <v>112</v>
      </c>
      <c r="H471" s="44"/>
      <c r="I471" s="44"/>
      <c r="J471" s="44"/>
      <c r="K471" s="18">
        <f>IF(J471&lt;&gt;0,-(J471-H471)/J471,"")</f>
        <v>0</v>
      </c>
      <c r="L471" s="44"/>
      <c r="M471" s="44"/>
    </row>
    <row r="472" spans="2:13" ht="15.75" hidden="1">
      <c r="B472" s="20" t="s">
        <v>884</v>
      </c>
      <c r="C472" s="20" t="s">
        <v>885</v>
      </c>
      <c r="D472" s="23">
        <v>42747</v>
      </c>
      <c r="E472" s="39" t="s">
        <v>34</v>
      </c>
      <c r="F472" s="46">
        <v>1</v>
      </c>
      <c r="G472" s="16">
        <f t="shared" si="6"/>
        <v>113</v>
      </c>
      <c r="H472" s="44"/>
      <c r="I472" s="44"/>
      <c r="J472" s="44"/>
      <c r="K472" s="18">
        <f>IF(J465&lt;&gt;0,-(J465-H472)/J465,"")</f>
        <v>0</v>
      </c>
      <c r="L472" s="44"/>
      <c r="M472" s="44"/>
    </row>
    <row r="473" spans="2:13" ht="15.75" hidden="1">
      <c r="B473" s="20" t="s">
        <v>886</v>
      </c>
      <c r="C473" s="20" t="s">
        <v>887</v>
      </c>
      <c r="D473" s="23">
        <v>42740</v>
      </c>
      <c r="E473" s="39" t="s">
        <v>22</v>
      </c>
      <c r="F473" s="46">
        <v>38</v>
      </c>
      <c r="G473" s="16">
        <f t="shared" si="6"/>
        <v>114</v>
      </c>
      <c r="H473" s="44"/>
      <c r="I473" s="44"/>
      <c r="J473" s="44"/>
      <c r="K473" s="18">
        <f aca="true" t="shared" si="24" ref="K473:K475">IF(J473&lt;&gt;0,-(J473-H473)/J473,"")</f>
        <v>0</v>
      </c>
      <c r="L473" s="42"/>
      <c r="M473" s="42"/>
    </row>
    <row r="474" spans="2:13" ht="15.75" hidden="1">
      <c r="B474" s="20" t="s">
        <v>888</v>
      </c>
      <c r="C474" s="20" t="s">
        <v>889</v>
      </c>
      <c r="D474" s="23">
        <v>42733</v>
      </c>
      <c r="E474" s="71" t="s">
        <v>22</v>
      </c>
      <c r="F474" s="28">
        <v>50</v>
      </c>
      <c r="G474" s="16">
        <f t="shared" si="6"/>
        <v>115</v>
      </c>
      <c r="H474" s="44"/>
      <c r="I474" s="44"/>
      <c r="J474" s="44"/>
      <c r="K474" s="18">
        <f t="shared" si="24"/>
        <v>0</v>
      </c>
      <c r="L474" s="44"/>
      <c r="M474" s="44"/>
    </row>
    <row r="475" spans="2:13" ht="15.75" hidden="1">
      <c r="B475" s="20" t="s">
        <v>890</v>
      </c>
      <c r="C475" s="20" t="s">
        <v>891</v>
      </c>
      <c r="D475" s="23">
        <v>42719</v>
      </c>
      <c r="E475" s="39" t="s">
        <v>22</v>
      </c>
      <c r="F475" s="46">
        <v>6</v>
      </c>
      <c r="G475" s="16">
        <f t="shared" si="6"/>
        <v>117</v>
      </c>
      <c r="H475" s="44"/>
      <c r="I475" s="44"/>
      <c r="J475" s="44"/>
      <c r="K475" s="18">
        <f t="shared" si="24"/>
        <v>0</v>
      </c>
      <c r="L475" s="42"/>
      <c r="M475" s="42"/>
    </row>
    <row r="476" spans="2:13" ht="15.75" hidden="1">
      <c r="B476" s="27" t="s">
        <v>892</v>
      </c>
      <c r="C476" s="27" t="s">
        <v>893</v>
      </c>
      <c r="D476" s="23">
        <v>42719</v>
      </c>
      <c r="E476" s="14" t="s">
        <v>16</v>
      </c>
      <c r="F476" s="28"/>
      <c r="G476" s="16">
        <f t="shared" si="6"/>
        <v>117</v>
      </c>
      <c r="H476" s="44"/>
      <c r="I476" s="44"/>
      <c r="J476" s="44"/>
      <c r="K476" s="18">
        <f>IF(J470&lt;&gt;0,-(J470-H476)/J470,"")</f>
        <v>0</v>
      </c>
      <c r="L476" s="44"/>
      <c r="M476" s="44"/>
    </row>
    <row r="477" spans="2:13" ht="15.75" hidden="1">
      <c r="B477" s="25" t="s">
        <v>894</v>
      </c>
      <c r="C477" s="20" t="s">
        <v>895</v>
      </c>
      <c r="D477" s="23">
        <v>42684</v>
      </c>
      <c r="E477" s="39" t="s">
        <v>34</v>
      </c>
      <c r="F477" s="28">
        <v>1</v>
      </c>
      <c r="G477" s="16">
        <f t="shared" si="6"/>
        <v>122</v>
      </c>
      <c r="H477" s="44"/>
      <c r="I477" s="30"/>
      <c r="J477" s="44"/>
      <c r="K477" s="18">
        <f>IF(J477&lt;&gt;0,-(J477-H477)/J477,"")</f>
        <v>0</v>
      </c>
      <c r="L477" s="44"/>
      <c r="M477" s="44"/>
    </row>
    <row r="478" spans="2:13" ht="15.75" hidden="1">
      <c r="B478" s="25" t="s">
        <v>896</v>
      </c>
      <c r="C478" s="25" t="s">
        <v>897</v>
      </c>
      <c r="D478" s="23">
        <v>42642</v>
      </c>
      <c r="E478" s="14" t="s">
        <v>34</v>
      </c>
      <c r="F478" s="28">
        <v>1</v>
      </c>
      <c r="G478" s="16">
        <f t="shared" si="6"/>
        <v>128</v>
      </c>
      <c r="H478" s="30"/>
      <c r="I478" s="30"/>
      <c r="J478" s="30"/>
      <c r="K478" s="18">
        <f>IF(J473&lt;&gt;0,-(J473-H478)/J473,"")</f>
        <v>0</v>
      </c>
      <c r="L478" s="44"/>
      <c r="M478" s="44"/>
    </row>
    <row r="479" spans="2:13" ht="15.75" hidden="1">
      <c r="B479" s="68" t="s">
        <v>898</v>
      </c>
      <c r="C479" s="68" t="s">
        <v>899</v>
      </c>
      <c r="D479" s="23">
        <v>42530</v>
      </c>
      <c r="E479" s="39" t="s">
        <v>22</v>
      </c>
      <c r="F479" s="46"/>
      <c r="G479" s="16">
        <f t="shared" si="6"/>
        <v>144</v>
      </c>
      <c r="H479" s="44"/>
      <c r="I479" s="44"/>
      <c r="J479" s="44"/>
      <c r="K479" s="18">
        <f aca="true" t="shared" si="25" ref="K479:K481">IF(J479&lt;&gt;0,-(J479-H479)/J479,"")</f>
        <v>0</v>
      </c>
      <c r="L479" s="44"/>
      <c r="M479" s="44"/>
    </row>
    <row r="480" spans="2:13" ht="15.75" hidden="1">
      <c r="B480" s="22" t="s">
        <v>900</v>
      </c>
      <c r="C480" s="22" t="s">
        <v>901</v>
      </c>
      <c r="D480" s="23">
        <v>42138</v>
      </c>
      <c r="E480" s="39" t="s">
        <v>22</v>
      </c>
      <c r="F480" s="46"/>
      <c r="G480" s="16">
        <f t="shared" si="6"/>
        <v>200</v>
      </c>
      <c r="H480" s="72"/>
      <c r="I480" s="72"/>
      <c r="J480" s="72"/>
      <c r="K480" s="18">
        <f t="shared" si="25"/>
        <v>0</v>
      </c>
      <c r="L480" s="42"/>
      <c r="M480" s="42"/>
    </row>
    <row r="481" spans="2:13" ht="15.75" hidden="1">
      <c r="B481" s="22" t="s">
        <v>902</v>
      </c>
      <c r="C481" s="22" t="s">
        <v>903</v>
      </c>
      <c r="D481" s="23">
        <v>41760</v>
      </c>
      <c r="E481" s="39" t="s">
        <v>22</v>
      </c>
      <c r="F481" s="46"/>
      <c r="G481" s="16">
        <f t="shared" si="6"/>
        <v>254</v>
      </c>
      <c r="H481" s="44"/>
      <c r="I481" s="44"/>
      <c r="J481" s="44"/>
      <c r="K481" s="18">
        <f t="shared" si="25"/>
        <v>0</v>
      </c>
      <c r="L481" s="44"/>
      <c r="M481" s="44"/>
    </row>
    <row r="482" spans="1:13" ht="15.75" hidden="1">
      <c r="A482" s="11"/>
      <c r="B482" s="22" t="s">
        <v>904</v>
      </c>
      <c r="C482" s="22" t="s">
        <v>905</v>
      </c>
      <c r="D482" s="23">
        <v>42937</v>
      </c>
      <c r="E482" s="39" t="s">
        <v>22</v>
      </c>
      <c r="F482" s="46"/>
      <c r="G482" s="16">
        <v>0</v>
      </c>
      <c r="H482" s="44"/>
      <c r="I482" s="44"/>
      <c r="J482" s="44"/>
      <c r="K482" s="18"/>
      <c r="L482" s="44"/>
      <c r="M482" s="44"/>
    </row>
    <row r="483" spans="1:13" ht="15.75" hidden="1">
      <c r="A483" s="11"/>
      <c r="B483" s="22" t="s">
        <v>906</v>
      </c>
      <c r="C483" s="22" t="s">
        <v>907</v>
      </c>
      <c r="D483" s="23"/>
      <c r="E483" s="39" t="s">
        <v>22</v>
      </c>
      <c r="F483" s="46">
        <v>7</v>
      </c>
      <c r="G483" s="16"/>
      <c r="H483" s="44"/>
      <c r="I483" s="44"/>
      <c r="J483" s="44"/>
      <c r="K483" s="18">
        <f aca="true" t="shared" si="26" ref="K483:K484">IF(J483&lt;&gt;0,-(J483-H483)/J483,"")</f>
        <v>0</v>
      </c>
      <c r="L483" s="44"/>
      <c r="M483" s="44"/>
    </row>
    <row r="484" spans="1:13" ht="15.75" hidden="1">
      <c r="A484" s="11"/>
      <c r="B484" s="22" t="s">
        <v>886</v>
      </c>
      <c r="C484" s="22" t="s">
        <v>887</v>
      </c>
      <c r="D484" s="23">
        <v>42740</v>
      </c>
      <c r="E484" s="39" t="s">
        <v>22</v>
      </c>
      <c r="F484" s="46">
        <v>1</v>
      </c>
      <c r="G484" s="16"/>
      <c r="H484" s="44"/>
      <c r="I484" s="44"/>
      <c r="J484" s="44"/>
      <c r="K484" s="18">
        <f t="shared" si="26"/>
        <v>0</v>
      </c>
      <c r="L484" s="44"/>
      <c r="M484" s="44"/>
    </row>
    <row r="485" spans="1:13" ht="15.75">
      <c r="A485" s="11"/>
      <c r="B485" s="25"/>
      <c r="C485" s="25"/>
      <c r="D485" s="23"/>
      <c r="E485" s="14"/>
      <c r="F485" s="28"/>
      <c r="G485" s="16"/>
      <c r="H485" s="30"/>
      <c r="I485" s="30"/>
      <c r="J485" s="30"/>
      <c r="K485" s="18"/>
      <c r="L485" s="44"/>
      <c r="M485" s="44"/>
    </row>
    <row r="486" spans="1:13" ht="15.75">
      <c r="A486" s="73"/>
      <c r="B486" s="73" t="s">
        <v>908</v>
      </c>
      <c r="C486" s="73"/>
      <c r="D486" s="74"/>
      <c r="E486" s="73"/>
      <c r="F486" s="75"/>
      <c r="G486" s="76"/>
      <c r="H486" s="77">
        <f>SUM(H14:H481)</f>
        <v>530147861</v>
      </c>
      <c r="I486" s="77">
        <f>SUM(I14:I481)</f>
        <v>373866</v>
      </c>
      <c r="J486" s="77">
        <v>388491293</v>
      </c>
      <c r="K486" s="78">
        <f>IF(J486&lt;&gt;0,-(J486-H486)/J486,"")</f>
        <v>0.36463254274272755</v>
      </c>
      <c r="L486" s="77">
        <f>SUM(L14:L481)</f>
        <v>4852428358</v>
      </c>
      <c r="M486" s="77">
        <f>SUM(M14:M481)</f>
        <v>3277240</v>
      </c>
    </row>
    <row r="487" ht="15.75">
      <c r="B487" t="s">
        <v>909</v>
      </c>
    </row>
    <row r="488" spans="2:12" ht="16.5" customHeight="1">
      <c r="B488" t="s">
        <v>910</v>
      </c>
      <c r="H488" s="79"/>
      <c r="I488" s="80" t="s">
        <v>911</v>
      </c>
      <c r="J488" s="80"/>
      <c r="K488" s="81"/>
      <c r="L488" t="s">
        <v>912</v>
      </c>
    </row>
    <row r="489" spans="2:12" ht="15.75">
      <c r="B489" s="82">
        <v>43538</v>
      </c>
      <c r="H489" s="83"/>
      <c r="I489" t="s">
        <v>913</v>
      </c>
      <c r="K489" s="84"/>
      <c r="L489" t="s">
        <v>914</v>
      </c>
    </row>
    <row r="491" ht="20.25">
      <c r="B491" s="85" t="s">
        <v>915</v>
      </c>
    </row>
    <row r="492" ht="16.5" customHeight="1" outlineLevel="1"/>
    <row r="493" spans="2:5" ht="16.5" customHeight="1" outlineLevel="1">
      <c r="B493" t="s">
        <v>16</v>
      </c>
      <c r="C493" s="86">
        <f>SUMIF($E$4:$E$486,"=Forum",$H$4:$H$486)</f>
        <v>314249922</v>
      </c>
      <c r="E493" s="87">
        <f aca="true" t="shared" si="27" ref="E493:E514">C493/$C$516</f>
        <v>0.5927590114336045</v>
      </c>
    </row>
    <row r="494" spans="2:5" ht="15.75" outlineLevel="1">
      <c r="B494" t="s">
        <v>19</v>
      </c>
      <c r="C494" s="86">
        <f>SUMIF($E$4:$E$486,"=UIP",$H$4:$H$486)</f>
        <v>108630211</v>
      </c>
      <c r="E494" s="87">
        <f t="shared" si="27"/>
        <v>0.20490549710998457</v>
      </c>
    </row>
    <row r="495" spans="2:5" ht="15.75" outlineLevel="1">
      <c r="B495" t="s">
        <v>22</v>
      </c>
      <c r="C495" s="86">
        <f>SUMIF($E$4:$E$486,"=ADS",$H$4:$H$486)</f>
        <v>39306214</v>
      </c>
      <c r="E495" s="87">
        <f t="shared" si="27"/>
        <v>0.07414198357012705</v>
      </c>
    </row>
    <row r="496" spans="2:5" ht="15.75" outlineLevel="1">
      <c r="B496" t="s">
        <v>24</v>
      </c>
      <c r="C496" s="86">
        <f>SUMIF($E$4:$E$486,"=InterCom",$H$4:$H$486)</f>
        <v>30691835</v>
      </c>
      <c r="E496" s="87">
        <f t="shared" si="27"/>
        <v>0.05789297148555316</v>
      </c>
    </row>
    <row r="497" spans="2:5" ht="15.75" outlineLevel="1">
      <c r="B497" t="s">
        <v>29</v>
      </c>
      <c r="C497" s="86">
        <f>SUMIF($E$4:$E$486,"=Freeman",$H$4:$H$486)</f>
        <v>13978260</v>
      </c>
      <c r="E497" s="87">
        <f t="shared" si="27"/>
        <v>0.02636671960466516</v>
      </c>
    </row>
    <row r="498" spans="2:5" ht="15.75" outlineLevel="1">
      <c r="B498" t="s">
        <v>34</v>
      </c>
      <c r="C498" s="86">
        <f>SUMIF($E$4:$E$486,"=Big Bang Media",$H$4:$H$486)</f>
        <v>11191380</v>
      </c>
      <c r="E498" s="87">
        <f t="shared" si="27"/>
        <v>0.021109922010984026</v>
      </c>
    </row>
    <row r="499" spans="2:5" ht="15.75" outlineLevel="1">
      <c r="B499" t="s">
        <v>43</v>
      </c>
      <c r="C499" s="86">
        <f>SUMIF($E$4:$E$486,"=Romis",$H$4:$H$486)</f>
        <v>4658085</v>
      </c>
      <c r="E499" s="87">
        <f t="shared" si="27"/>
        <v>0.008786388369489244</v>
      </c>
    </row>
    <row r="500" spans="2:5" ht="15.75" outlineLevel="1">
      <c r="B500" t="s">
        <v>60</v>
      </c>
      <c r="C500" s="86">
        <f>SUMIF($E$4:$E$486,"=MoziNet",$H$4:$H$486)</f>
        <v>4196384</v>
      </c>
      <c r="E500" s="87">
        <f t="shared" si="27"/>
        <v>0.007915497371024949</v>
      </c>
    </row>
    <row r="501" spans="2:5" ht="15.75" outlineLevel="1">
      <c r="B501" t="s">
        <v>916</v>
      </c>
      <c r="C501" s="86">
        <f>SUMIF($E$4:$E$486,"=Cinetel",$H$4:$H$486)</f>
        <v>3245570</v>
      </c>
      <c r="E501" s="87">
        <f t="shared" si="27"/>
        <v>0.006122009044567285</v>
      </c>
    </row>
    <row r="502" spans="2:5" ht="15.75" outlineLevel="1">
      <c r="B502" t="s">
        <v>87</v>
      </c>
      <c r="C502" s="86">
        <f>SUMIF($E$4:$E$486,"=Hungaricom",$H$4:$H$486)</f>
        <v>0</v>
      </c>
      <c r="E502" s="87">
        <f t="shared" si="27"/>
        <v>0</v>
      </c>
    </row>
    <row r="503" spans="2:5" ht="15.75" outlineLevel="1">
      <c r="B503" t="s">
        <v>114</v>
      </c>
      <c r="C503" s="86">
        <f>SUMIF($E$4:$E$486,"=Cirko Film",$H$4:$H$486)</f>
        <v>0</v>
      </c>
      <c r="E503" s="87">
        <f t="shared" si="27"/>
        <v>0</v>
      </c>
    </row>
    <row r="504" spans="2:5" ht="15.75" outlineLevel="1">
      <c r="B504" t="s">
        <v>90</v>
      </c>
      <c r="C504" s="86">
        <f>SUMIF($E$4:$E$486,"=Vertigo",$H$4:$H$486)</f>
        <v>0</v>
      </c>
      <c r="E504" s="87">
        <f t="shared" si="27"/>
        <v>0</v>
      </c>
    </row>
    <row r="505" spans="2:5" ht="15.75" outlineLevel="1">
      <c r="B505" t="s">
        <v>195</v>
      </c>
      <c r="C505" s="86">
        <f>SUMIF($E$4:$E$486,"=MegaFilm",$H$4:$H$486)</f>
        <v>0</v>
      </c>
      <c r="E505" s="87">
        <f t="shared" si="27"/>
        <v>0</v>
      </c>
    </row>
    <row r="506" spans="2:5" ht="15.75" outlineLevel="1">
      <c r="B506" t="s">
        <v>662</v>
      </c>
      <c r="C506" s="86">
        <f>SUMIF($E$4:$E$486,"=Sky Film",$H$4:$H$486)</f>
        <v>0</v>
      </c>
      <c r="E506" s="87">
        <f t="shared" si="27"/>
        <v>0</v>
      </c>
    </row>
    <row r="507" spans="2:5" ht="15.75" outlineLevel="1">
      <c r="B507" t="s">
        <v>917</v>
      </c>
      <c r="C507" s="86">
        <f>SUMIF($E$4:$E$486,"=Pannonia",$H$4:$H$486)</f>
        <v>0</v>
      </c>
      <c r="E507" s="87">
        <f t="shared" si="27"/>
        <v>0</v>
      </c>
    </row>
    <row r="508" spans="2:5" ht="15.75" outlineLevel="1">
      <c r="B508" t="s">
        <v>250</v>
      </c>
      <c r="C508" s="86">
        <f>SUMIF($E$4:$E$486,"=Magyarhangya",$H$4:$H$486)</f>
        <v>0</v>
      </c>
      <c r="E508" s="87">
        <f t="shared" si="27"/>
        <v>0</v>
      </c>
    </row>
    <row r="509" spans="2:5" ht="15.75" outlineLevel="1">
      <c r="B509" t="s">
        <v>423</v>
      </c>
      <c r="C509" s="86">
        <f>SUMIF($E$4:$E$486,"=Kedd",$H$4:$H$486)</f>
        <v>0</v>
      </c>
      <c r="E509" s="87">
        <f t="shared" si="27"/>
        <v>0</v>
      </c>
    </row>
    <row r="510" spans="2:5" ht="15.75" outlineLevel="1">
      <c r="B510" t="s">
        <v>668</v>
      </c>
      <c r="C510" s="86">
        <f>SUMIF($E$4:$E$486,"=FilmNet",$H$4:$H$486)</f>
        <v>0</v>
      </c>
      <c r="E510" s="87">
        <f t="shared" si="27"/>
        <v>0</v>
      </c>
    </row>
    <row r="511" spans="2:5" ht="15.75" outlineLevel="1">
      <c r="B511" t="s">
        <v>97</v>
      </c>
      <c r="C511" s="86">
        <f>SUMIF($E$4:$E$486,"=ELF Pictures",$H$4:$H$486)</f>
        <v>0</v>
      </c>
      <c r="E511" s="87">
        <f t="shared" si="27"/>
        <v>0</v>
      </c>
    </row>
    <row r="512" spans="2:5" ht="15.75" outlineLevel="1">
      <c r="B512" t="s">
        <v>237</v>
      </c>
      <c r="C512" s="86">
        <f>SUMIF($E$4:$E$486,"=Cinenuovo",$H$4:$H$486)</f>
        <v>0</v>
      </c>
      <c r="E512" s="87">
        <f t="shared" si="27"/>
        <v>0</v>
      </c>
    </row>
    <row r="513" spans="2:5" ht="15.75" outlineLevel="1">
      <c r="B513" t="s">
        <v>430</v>
      </c>
      <c r="C513" s="86">
        <f>SUMIF($E$4:$E$486,"=Cinefilco",$H$4:$H$486)</f>
        <v>0</v>
      </c>
      <c r="E513" s="87">
        <f t="shared" si="27"/>
        <v>0</v>
      </c>
    </row>
    <row r="514" spans="2:5" ht="15.75" outlineLevel="1">
      <c r="B514" t="s">
        <v>640</v>
      </c>
      <c r="C514" s="86">
        <f>SUMIF($E$4:$E$486,"=A Company",$H$4:$H$486)</f>
        <v>0</v>
      </c>
      <c r="E514" s="87">
        <f t="shared" si="27"/>
        <v>0</v>
      </c>
    </row>
    <row r="515" ht="15.75" outlineLevel="1"/>
    <row r="516" spans="3:5" ht="15.75" outlineLevel="1">
      <c r="C516" s="86">
        <f>SUM(C493:C515)</f>
        <v>530147861</v>
      </c>
      <c r="E516" s="87">
        <f>C516/$C$516</f>
        <v>1</v>
      </c>
    </row>
  </sheetData>
  <sheetProtection selectLockedCells="1" selectUnlockedCells="1"/>
  <mergeCells count="12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I488:J48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3"/>
  <sheetViews>
    <sheetView workbookViewId="0" topLeftCell="A393">
      <selection activeCell="F412" sqref="F412"/>
    </sheetView>
  </sheetViews>
  <sheetFormatPr defaultColWidth="10.28125" defaultRowHeight="15"/>
  <cols>
    <col min="1" max="1" width="3.421875" style="0" customWidth="1"/>
    <col min="2" max="2" width="41.421875" style="0" customWidth="1"/>
    <col min="3" max="3" width="38.421875" style="0" customWidth="1"/>
    <col min="4" max="4" width="13.421875" style="0" customWidth="1"/>
    <col min="5" max="5" width="18.421875" style="0" customWidth="1"/>
    <col min="6" max="7" width="10.421875" style="0" customWidth="1"/>
    <col min="8" max="9" width="12.421875" style="0" customWidth="1"/>
    <col min="10" max="16384" width="10.421875" style="0" customWidth="1"/>
  </cols>
  <sheetData>
    <row r="1" spans="2:9" ht="15.75" customHeight="1">
      <c r="B1" s="4" t="s">
        <v>2</v>
      </c>
      <c r="C1" s="4" t="s">
        <v>3</v>
      </c>
      <c r="D1" s="5" t="s">
        <v>4</v>
      </c>
      <c r="E1" s="5" t="s">
        <v>5</v>
      </c>
      <c r="F1" s="6" t="s">
        <v>6</v>
      </c>
      <c r="G1" s="6" t="s">
        <v>7</v>
      </c>
      <c r="H1" s="7" t="s">
        <v>8</v>
      </c>
      <c r="I1" s="7"/>
    </row>
    <row r="2" spans="2:9" ht="15.75">
      <c r="B2" s="4"/>
      <c r="C2" s="4"/>
      <c r="D2" s="5"/>
      <c r="E2" s="5"/>
      <c r="F2" s="6"/>
      <c r="G2" s="6"/>
      <c r="H2" s="7" t="s">
        <v>11</v>
      </c>
      <c r="I2" s="7" t="s">
        <v>12</v>
      </c>
    </row>
    <row r="3" spans="1:9" ht="15.75">
      <c r="A3" s="88">
        <v>1</v>
      </c>
      <c r="B3" s="89" t="s">
        <v>888</v>
      </c>
      <c r="C3" s="89" t="s">
        <v>567</v>
      </c>
      <c r="D3" s="90">
        <v>43083</v>
      </c>
      <c r="E3" s="91" t="s">
        <v>16</v>
      </c>
      <c r="F3" s="92"/>
      <c r="G3" s="93">
        <v>1</v>
      </c>
      <c r="H3" s="94">
        <v>561319106</v>
      </c>
      <c r="I3" s="94">
        <v>372325</v>
      </c>
    </row>
    <row r="4" spans="1:9" ht="15.75">
      <c r="A4" s="88">
        <v>2</v>
      </c>
      <c r="B4" s="89" t="s">
        <v>376</v>
      </c>
      <c r="C4" s="89" t="s">
        <v>377</v>
      </c>
      <c r="D4" s="95">
        <v>43216</v>
      </c>
      <c r="E4" s="91" t="s">
        <v>16</v>
      </c>
      <c r="F4" s="92"/>
      <c r="G4" s="93">
        <v>1</v>
      </c>
      <c r="H4" s="94">
        <v>485139459</v>
      </c>
      <c r="I4" s="94">
        <v>313525</v>
      </c>
    </row>
    <row r="5" spans="1:9" ht="15.75">
      <c r="A5" s="88">
        <v>3</v>
      </c>
      <c r="B5" s="12" t="s">
        <v>892</v>
      </c>
      <c r="C5" s="12" t="s">
        <v>893</v>
      </c>
      <c r="D5" s="95">
        <v>42719</v>
      </c>
      <c r="E5" s="12" t="s">
        <v>16</v>
      </c>
      <c r="F5" s="96"/>
      <c r="G5" s="93">
        <v>1</v>
      </c>
      <c r="H5" s="94">
        <v>346965960</v>
      </c>
      <c r="I5" s="94">
        <v>238232</v>
      </c>
    </row>
    <row r="6" spans="1:9" ht="15.75">
      <c r="A6" s="88">
        <v>4</v>
      </c>
      <c r="B6" s="12" t="s">
        <v>371</v>
      </c>
      <c r="C6" s="12" t="s">
        <v>371</v>
      </c>
      <c r="D6" s="95">
        <v>43237</v>
      </c>
      <c r="E6" s="12" t="s">
        <v>16</v>
      </c>
      <c r="F6" s="92"/>
      <c r="G6" s="93">
        <v>1</v>
      </c>
      <c r="H6" s="97">
        <v>307023276</v>
      </c>
      <c r="I6" s="97">
        <v>211016</v>
      </c>
    </row>
    <row r="7" spans="1:9" ht="15.75">
      <c r="A7" s="88">
        <v>5</v>
      </c>
      <c r="B7" s="12" t="s">
        <v>607</v>
      </c>
      <c r="C7" s="12" t="s">
        <v>608</v>
      </c>
      <c r="D7" s="90">
        <v>43041</v>
      </c>
      <c r="E7" s="98" t="s">
        <v>16</v>
      </c>
      <c r="F7" s="12"/>
      <c r="G7" s="93">
        <v>1</v>
      </c>
      <c r="H7" s="99">
        <v>301120269</v>
      </c>
      <c r="I7" s="100">
        <v>202816</v>
      </c>
    </row>
    <row r="8" spans="1:9" ht="15.75">
      <c r="A8" s="88">
        <v>6</v>
      </c>
      <c r="B8" s="101" t="s">
        <v>14</v>
      </c>
      <c r="C8" s="101" t="s">
        <v>15</v>
      </c>
      <c r="D8" s="102">
        <v>43531</v>
      </c>
      <c r="E8" s="103" t="s">
        <v>16</v>
      </c>
      <c r="F8" s="15">
        <v>87</v>
      </c>
      <c r="G8" s="16"/>
      <c r="H8" s="17">
        <v>283085041</v>
      </c>
      <c r="I8" s="17">
        <v>181175</v>
      </c>
    </row>
    <row r="9" spans="1:9" ht="15.75">
      <c r="A9" s="88">
        <v>7</v>
      </c>
      <c r="B9" s="104" t="s">
        <v>807</v>
      </c>
      <c r="C9" s="104" t="s">
        <v>808</v>
      </c>
      <c r="D9" s="95">
        <v>42838</v>
      </c>
      <c r="E9" s="91" t="s">
        <v>19</v>
      </c>
      <c r="F9" s="92">
        <v>59</v>
      </c>
      <c r="G9" s="93">
        <v>1</v>
      </c>
      <c r="H9" s="94">
        <v>262960287</v>
      </c>
      <c r="I9" s="94">
        <v>185459</v>
      </c>
    </row>
    <row r="10" spans="1:9" ht="15.75">
      <c r="A10" s="88">
        <v>8</v>
      </c>
      <c r="B10" s="89" t="s">
        <v>739</v>
      </c>
      <c r="C10" s="89" t="s">
        <v>740</v>
      </c>
      <c r="D10" s="95">
        <v>42915</v>
      </c>
      <c r="E10" s="91" t="s">
        <v>19</v>
      </c>
      <c r="F10" s="92">
        <v>45</v>
      </c>
      <c r="G10" s="93">
        <v>1</v>
      </c>
      <c r="H10" s="94">
        <v>257973382</v>
      </c>
      <c r="I10" s="94">
        <v>194895</v>
      </c>
    </row>
    <row r="11" spans="1:9" ht="15.75">
      <c r="A11" s="88">
        <v>9</v>
      </c>
      <c r="B11" s="105" t="s">
        <v>285</v>
      </c>
      <c r="C11" s="89" t="s">
        <v>286</v>
      </c>
      <c r="D11" s="95">
        <v>43300</v>
      </c>
      <c r="E11" s="91" t="s">
        <v>19</v>
      </c>
      <c r="F11" s="93">
        <v>70</v>
      </c>
      <c r="G11" s="93">
        <v>1</v>
      </c>
      <c r="H11" s="94">
        <v>257568814</v>
      </c>
      <c r="I11" s="94">
        <v>194076</v>
      </c>
    </row>
    <row r="12" spans="1:9" ht="15.75">
      <c r="A12" s="88">
        <v>10</v>
      </c>
      <c r="B12" s="12" t="s">
        <v>353</v>
      </c>
      <c r="C12" s="12" t="s">
        <v>354</v>
      </c>
      <c r="D12" s="95">
        <v>43258</v>
      </c>
      <c r="E12" s="12" t="s">
        <v>19</v>
      </c>
      <c r="F12" s="92">
        <v>66</v>
      </c>
      <c r="G12" s="93">
        <v>1</v>
      </c>
      <c r="H12" s="94">
        <v>239223482</v>
      </c>
      <c r="I12" s="94">
        <v>153586</v>
      </c>
    </row>
    <row r="13" spans="2:9" ht="15.75">
      <c r="B13" s="89" t="s">
        <v>203</v>
      </c>
      <c r="C13" s="89" t="s">
        <v>203</v>
      </c>
      <c r="D13" s="13">
        <v>43377</v>
      </c>
      <c r="E13" s="39" t="s">
        <v>24</v>
      </c>
      <c r="F13" s="15">
        <v>63</v>
      </c>
      <c r="G13" s="16">
        <v>1</v>
      </c>
      <c r="H13" s="17">
        <v>211354951</v>
      </c>
      <c r="I13" s="17">
        <v>134769</v>
      </c>
    </row>
    <row r="14" spans="2:9" ht="15.75">
      <c r="B14" s="106" t="s">
        <v>120</v>
      </c>
      <c r="C14" s="104" t="s">
        <v>121</v>
      </c>
      <c r="D14" s="13">
        <v>43419</v>
      </c>
      <c r="E14" s="14" t="s">
        <v>24</v>
      </c>
      <c r="F14" s="15">
        <v>35</v>
      </c>
      <c r="G14" s="16">
        <v>1</v>
      </c>
      <c r="H14" s="17">
        <v>211106492</v>
      </c>
      <c r="I14" s="17">
        <v>134880</v>
      </c>
    </row>
    <row r="15" spans="2:9" ht="15.75">
      <c r="B15" s="12" t="s">
        <v>17</v>
      </c>
      <c r="C15" s="12" t="s">
        <v>18</v>
      </c>
      <c r="D15" s="13">
        <v>43517</v>
      </c>
      <c r="E15" s="14" t="s">
        <v>19</v>
      </c>
      <c r="F15" s="15">
        <v>63</v>
      </c>
      <c r="G15" s="16">
        <v>1</v>
      </c>
      <c r="H15" s="17">
        <v>207655909</v>
      </c>
      <c r="I15" s="17">
        <v>145611</v>
      </c>
    </row>
    <row r="16" spans="2:9" ht="15.75">
      <c r="B16" s="89" t="s">
        <v>40</v>
      </c>
      <c r="C16" s="89" t="s">
        <v>41</v>
      </c>
      <c r="D16" s="95">
        <v>43405</v>
      </c>
      <c r="E16" s="12" t="s">
        <v>16</v>
      </c>
      <c r="F16" s="107"/>
      <c r="G16" s="93">
        <v>1</v>
      </c>
      <c r="H16" s="97">
        <v>204673592</v>
      </c>
      <c r="I16" s="97">
        <v>142109</v>
      </c>
    </row>
    <row r="17" spans="2:9" ht="15.75">
      <c r="B17" s="104" t="s">
        <v>873</v>
      </c>
      <c r="C17" s="104" t="s">
        <v>874</v>
      </c>
      <c r="D17" s="95">
        <v>42775</v>
      </c>
      <c r="E17" s="108" t="s">
        <v>19</v>
      </c>
      <c r="F17" s="96">
        <v>69</v>
      </c>
      <c r="G17" s="93">
        <v>1</v>
      </c>
      <c r="H17" s="94">
        <v>199510104</v>
      </c>
      <c r="I17" s="94">
        <v>148336</v>
      </c>
    </row>
    <row r="18" spans="2:9" ht="15.75">
      <c r="B18" s="12" t="s">
        <v>505</v>
      </c>
      <c r="C18" s="109" t="s">
        <v>506</v>
      </c>
      <c r="D18" s="95">
        <v>43139</v>
      </c>
      <c r="E18" s="12" t="s">
        <v>19</v>
      </c>
      <c r="F18" s="92">
        <v>65</v>
      </c>
      <c r="G18" s="93">
        <v>1</v>
      </c>
      <c r="H18" s="94">
        <v>196916257</v>
      </c>
      <c r="I18" s="94">
        <v>142996</v>
      </c>
    </row>
    <row r="19" spans="2:9" ht="15.75">
      <c r="B19" s="104" t="s">
        <v>918</v>
      </c>
      <c r="C19" s="104" t="s">
        <v>919</v>
      </c>
      <c r="D19" s="95">
        <v>42691</v>
      </c>
      <c r="E19" s="91" t="s">
        <v>24</v>
      </c>
      <c r="F19" s="92">
        <v>65</v>
      </c>
      <c r="G19" s="93">
        <v>1</v>
      </c>
      <c r="H19" s="99">
        <v>188464980</v>
      </c>
      <c r="I19" s="99">
        <v>131551</v>
      </c>
    </row>
    <row r="20" spans="2:9" ht="15.75">
      <c r="B20" s="89" t="s">
        <v>785</v>
      </c>
      <c r="C20" s="89" t="s">
        <v>786</v>
      </c>
      <c r="D20" s="95">
        <v>42859</v>
      </c>
      <c r="E20" s="91" t="s">
        <v>16</v>
      </c>
      <c r="F20" s="92"/>
      <c r="G20" s="93">
        <v>1</v>
      </c>
      <c r="H20" s="94">
        <v>186543745</v>
      </c>
      <c r="I20" s="94">
        <v>124910</v>
      </c>
    </row>
    <row r="21" spans="2:9" ht="15.75">
      <c r="B21" s="104" t="s">
        <v>369</v>
      </c>
      <c r="C21" s="104" t="s">
        <v>370</v>
      </c>
      <c r="D21" s="95">
        <v>43244</v>
      </c>
      <c r="E21" s="91" t="s">
        <v>16</v>
      </c>
      <c r="F21" s="92"/>
      <c r="G21" s="93">
        <v>1</v>
      </c>
      <c r="H21" s="110">
        <v>186025420</v>
      </c>
      <c r="I21" s="110">
        <v>120758</v>
      </c>
    </row>
    <row r="22" spans="2:9" ht="15.75">
      <c r="B22" s="12" t="s">
        <v>502</v>
      </c>
      <c r="C22" s="12" t="s">
        <v>502</v>
      </c>
      <c r="D22" s="90">
        <v>43146</v>
      </c>
      <c r="E22" s="91" t="s">
        <v>90</v>
      </c>
      <c r="F22" s="93">
        <v>115</v>
      </c>
      <c r="G22" s="93">
        <v>1</v>
      </c>
      <c r="H22" s="94">
        <v>181062292</v>
      </c>
      <c r="I22" s="94">
        <v>125771</v>
      </c>
    </row>
    <row r="23" spans="2:9" ht="15.75">
      <c r="B23" s="89" t="s">
        <v>69</v>
      </c>
      <c r="C23" s="89" t="s">
        <v>69</v>
      </c>
      <c r="D23" s="13">
        <v>43447</v>
      </c>
      <c r="E23" s="14" t="s">
        <v>24</v>
      </c>
      <c r="F23" s="15">
        <v>59</v>
      </c>
      <c r="G23" s="16">
        <v>1</v>
      </c>
      <c r="H23" s="17">
        <v>180978736</v>
      </c>
      <c r="I23" s="17">
        <v>113031</v>
      </c>
    </row>
    <row r="24" spans="2:9" ht="15.75">
      <c r="B24" s="105" t="s">
        <v>770</v>
      </c>
      <c r="C24" s="105" t="s">
        <v>771</v>
      </c>
      <c r="D24" s="111">
        <v>42880</v>
      </c>
      <c r="E24" s="104" t="s">
        <v>16</v>
      </c>
      <c r="F24" s="112"/>
      <c r="G24" s="93">
        <v>1</v>
      </c>
      <c r="H24" s="113">
        <v>180562475</v>
      </c>
      <c r="I24" s="113">
        <v>124437</v>
      </c>
    </row>
    <row r="25" spans="2:9" ht="15.75">
      <c r="B25" s="89" t="s">
        <v>498</v>
      </c>
      <c r="C25" s="89" t="s">
        <v>499</v>
      </c>
      <c r="D25" s="95">
        <v>43146</v>
      </c>
      <c r="E25" s="91" t="s">
        <v>16</v>
      </c>
      <c r="F25" s="92"/>
      <c r="G25" s="93">
        <v>1</v>
      </c>
      <c r="H25" s="94">
        <v>168777729</v>
      </c>
      <c r="I25" s="94">
        <v>109628</v>
      </c>
    </row>
    <row r="26" spans="2:9" ht="15.75">
      <c r="B26" s="89" t="s">
        <v>300</v>
      </c>
      <c r="C26" s="89" t="s">
        <v>301</v>
      </c>
      <c r="D26" s="95">
        <v>43286</v>
      </c>
      <c r="E26" s="12" t="s">
        <v>16</v>
      </c>
      <c r="F26" s="92"/>
      <c r="G26" s="93">
        <v>1</v>
      </c>
      <c r="H26" s="97">
        <v>168204320</v>
      </c>
      <c r="I26" s="97">
        <v>117507</v>
      </c>
    </row>
    <row r="27" spans="2:9" ht="15.75">
      <c r="B27" s="105" t="s">
        <v>210</v>
      </c>
      <c r="C27" s="89" t="s">
        <v>211</v>
      </c>
      <c r="D27" s="95">
        <v>43293</v>
      </c>
      <c r="E27" s="91" t="s">
        <v>24</v>
      </c>
      <c r="F27" s="92">
        <v>71</v>
      </c>
      <c r="G27" s="93">
        <v>1</v>
      </c>
      <c r="H27" s="94">
        <v>164925851</v>
      </c>
      <c r="I27" s="94">
        <v>121625</v>
      </c>
    </row>
    <row r="28" spans="2:9" ht="15.75">
      <c r="B28" s="104" t="s">
        <v>920</v>
      </c>
      <c r="C28" s="104" t="s">
        <v>920</v>
      </c>
      <c r="D28" s="95">
        <v>42680</v>
      </c>
      <c r="E28" s="91" t="s">
        <v>16</v>
      </c>
      <c r="F28" s="96"/>
      <c r="G28" s="93">
        <v>1</v>
      </c>
      <c r="H28" s="94">
        <v>163024475</v>
      </c>
      <c r="I28" s="99">
        <v>109468</v>
      </c>
    </row>
    <row r="29" spans="2:9" ht="15.75">
      <c r="B29" s="12" t="s">
        <v>827</v>
      </c>
      <c r="C29" s="12" t="s">
        <v>828</v>
      </c>
      <c r="D29" s="95">
        <v>42820</v>
      </c>
      <c r="E29" s="12" t="s">
        <v>16</v>
      </c>
      <c r="F29" s="96"/>
      <c r="G29" s="93">
        <v>1</v>
      </c>
      <c r="H29" s="94">
        <v>161358225</v>
      </c>
      <c r="I29" s="94">
        <v>112932</v>
      </c>
    </row>
    <row r="30" spans="2:9" ht="15.75">
      <c r="B30" s="114" t="s">
        <v>677</v>
      </c>
      <c r="C30" s="114" t="s">
        <v>678</v>
      </c>
      <c r="D30" s="90">
        <v>42985</v>
      </c>
      <c r="E30" s="115" t="s">
        <v>24</v>
      </c>
      <c r="F30" s="116">
        <v>53</v>
      </c>
      <c r="G30" s="93">
        <v>1</v>
      </c>
      <c r="H30" s="94">
        <v>158690758</v>
      </c>
      <c r="I30" s="94">
        <v>112342</v>
      </c>
    </row>
    <row r="31" spans="2:9" ht="15.75">
      <c r="B31" s="12" t="s">
        <v>304</v>
      </c>
      <c r="C31" s="12" t="s">
        <v>305</v>
      </c>
      <c r="D31" s="13">
        <v>43307</v>
      </c>
      <c r="E31" s="14" t="s">
        <v>16</v>
      </c>
      <c r="F31" s="46"/>
      <c r="G31" s="16">
        <v>1</v>
      </c>
      <c r="H31" s="117">
        <v>154783865</v>
      </c>
      <c r="I31" s="117">
        <v>103891</v>
      </c>
    </row>
    <row r="32" spans="2:9" ht="15.75">
      <c r="B32" s="12" t="s">
        <v>126</v>
      </c>
      <c r="C32" s="12" t="s">
        <v>127</v>
      </c>
      <c r="D32" s="95">
        <v>43440</v>
      </c>
      <c r="E32" s="12" t="s">
        <v>19</v>
      </c>
      <c r="F32" s="107"/>
      <c r="G32" s="93">
        <v>1</v>
      </c>
      <c r="H32" s="110">
        <v>153981923</v>
      </c>
      <c r="I32" s="110">
        <v>112156</v>
      </c>
    </row>
    <row r="33" spans="2:9" ht="15.75">
      <c r="B33" s="12" t="s">
        <v>445</v>
      </c>
      <c r="C33" s="118" t="s">
        <v>446</v>
      </c>
      <c r="D33" s="95">
        <v>43188</v>
      </c>
      <c r="E33" s="12" t="s">
        <v>24</v>
      </c>
      <c r="F33" s="92">
        <v>59</v>
      </c>
      <c r="G33" s="93">
        <v>1</v>
      </c>
      <c r="H33" s="97">
        <v>150131356</v>
      </c>
      <c r="I33" s="97">
        <v>90309</v>
      </c>
    </row>
    <row r="34" spans="2:9" ht="15.75">
      <c r="B34" s="12" t="s">
        <v>271</v>
      </c>
      <c r="C34" s="12" t="s">
        <v>272</v>
      </c>
      <c r="D34" s="95">
        <v>43349</v>
      </c>
      <c r="E34" s="12" t="s">
        <v>24</v>
      </c>
      <c r="F34" s="92"/>
      <c r="G34" s="93">
        <v>1</v>
      </c>
      <c r="H34" s="97">
        <v>149423111</v>
      </c>
      <c r="I34" s="97">
        <v>101680</v>
      </c>
    </row>
    <row r="35" spans="2:9" ht="15.75">
      <c r="B35" s="105" t="s">
        <v>774</v>
      </c>
      <c r="C35" s="105" t="s">
        <v>774</v>
      </c>
      <c r="D35" s="95">
        <v>42873</v>
      </c>
      <c r="E35" s="91" t="s">
        <v>24</v>
      </c>
      <c r="F35" s="92">
        <v>68</v>
      </c>
      <c r="G35" s="93">
        <v>1</v>
      </c>
      <c r="H35" s="94">
        <v>142016731</v>
      </c>
      <c r="I35" s="94">
        <v>94512</v>
      </c>
    </row>
    <row r="36" spans="2:9" ht="15.75">
      <c r="B36" s="89" t="s">
        <v>732</v>
      </c>
      <c r="C36" s="89" t="s">
        <v>732</v>
      </c>
      <c r="D36" s="95">
        <v>42929</v>
      </c>
      <c r="E36" s="91" t="s">
        <v>19</v>
      </c>
      <c r="F36" s="92">
        <v>53</v>
      </c>
      <c r="G36" s="93">
        <v>1</v>
      </c>
      <c r="H36" s="109">
        <v>141750684</v>
      </c>
      <c r="I36" s="109">
        <v>105551</v>
      </c>
    </row>
    <row r="37" spans="2:9" ht="15.75">
      <c r="B37" s="106" t="s">
        <v>921</v>
      </c>
      <c r="C37" s="104" t="s">
        <v>921</v>
      </c>
      <c r="D37" s="95">
        <v>42656</v>
      </c>
      <c r="E37" s="91" t="s">
        <v>24</v>
      </c>
      <c r="F37" s="96">
        <v>66</v>
      </c>
      <c r="G37" s="93">
        <v>1</v>
      </c>
      <c r="H37" s="94">
        <v>137827853</v>
      </c>
      <c r="I37" s="99">
        <v>98031</v>
      </c>
    </row>
    <row r="38" spans="2:9" ht="15.75">
      <c r="B38" s="12" t="s">
        <v>287</v>
      </c>
      <c r="C38" s="12" t="s">
        <v>288</v>
      </c>
      <c r="D38" s="13">
        <v>43314</v>
      </c>
      <c r="E38" s="14" t="s">
        <v>19</v>
      </c>
      <c r="F38" s="46">
        <v>62</v>
      </c>
      <c r="G38" s="16">
        <v>1</v>
      </c>
      <c r="H38" s="21">
        <v>134598932</v>
      </c>
      <c r="I38" s="21">
        <v>86071</v>
      </c>
    </row>
    <row r="39" spans="2:9" ht="15.75">
      <c r="B39" s="12" t="s">
        <v>922</v>
      </c>
      <c r="C39" s="12" t="s">
        <v>922</v>
      </c>
      <c r="D39" s="95">
        <v>42733</v>
      </c>
      <c r="E39" s="12" t="s">
        <v>24</v>
      </c>
      <c r="F39" s="96">
        <v>56</v>
      </c>
      <c r="G39" s="93">
        <v>1</v>
      </c>
      <c r="H39" s="94">
        <v>130048210</v>
      </c>
      <c r="I39" s="94">
        <v>91485</v>
      </c>
    </row>
    <row r="40" spans="2:9" ht="15.75">
      <c r="B40" s="104" t="s">
        <v>923</v>
      </c>
      <c r="C40" s="104" t="s">
        <v>924</v>
      </c>
      <c r="D40" s="95">
        <v>42740</v>
      </c>
      <c r="E40" s="91" t="s">
        <v>19</v>
      </c>
      <c r="F40" s="92">
        <v>53</v>
      </c>
      <c r="G40" s="93">
        <v>1</v>
      </c>
      <c r="H40" s="94">
        <v>129238773</v>
      </c>
      <c r="I40" s="94">
        <v>85907</v>
      </c>
    </row>
    <row r="41" spans="2:9" ht="15.75">
      <c r="B41" s="12" t="s">
        <v>925</v>
      </c>
      <c r="C41" s="12" t="s">
        <v>926</v>
      </c>
      <c r="D41" s="95">
        <v>42726</v>
      </c>
      <c r="E41" s="12" t="s">
        <v>19</v>
      </c>
      <c r="F41" s="96">
        <v>59</v>
      </c>
      <c r="G41" s="93">
        <v>1</v>
      </c>
      <c r="H41" s="94">
        <v>125955828</v>
      </c>
      <c r="I41" s="94">
        <v>98085</v>
      </c>
    </row>
    <row r="42" spans="2:9" ht="15.75">
      <c r="B42" s="89" t="s">
        <v>735</v>
      </c>
      <c r="C42" s="89" t="s">
        <v>736</v>
      </c>
      <c r="D42" s="95">
        <v>42922</v>
      </c>
      <c r="E42" s="91" t="s">
        <v>24</v>
      </c>
      <c r="F42" s="92">
        <v>71</v>
      </c>
      <c r="G42" s="93"/>
      <c r="H42" s="94">
        <v>125588365</v>
      </c>
      <c r="I42" s="94">
        <v>83954</v>
      </c>
    </row>
    <row r="43" spans="2:9" ht="15.75">
      <c r="B43" s="114" t="s">
        <v>708</v>
      </c>
      <c r="C43" s="114" t="s">
        <v>708</v>
      </c>
      <c r="D43" s="90">
        <v>42962</v>
      </c>
      <c r="E43" s="114" t="s">
        <v>24</v>
      </c>
      <c r="F43" s="116">
        <v>78</v>
      </c>
      <c r="G43" s="93">
        <v>2</v>
      </c>
      <c r="H43" s="94">
        <v>125275165</v>
      </c>
      <c r="I43" s="94">
        <v>96901</v>
      </c>
    </row>
    <row r="44" spans="2:9" ht="15.75">
      <c r="B44" s="89" t="s">
        <v>290</v>
      </c>
      <c r="C44" s="89" t="s">
        <v>291</v>
      </c>
      <c r="D44" s="95">
        <v>43321</v>
      </c>
      <c r="E44" s="12" t="s">
        <v>24</v>
      </c>
      <c r="F44" s="92"/>
      <c r="G44" s="93">
        <v>1</v>
      </c>
      <c r="H44" s="110">
        <v>123289083</v>
      </c>
      <c r="I44" s="110">
        <v>77107</v>
      </c>
    </row>
    <row r="45" spans="2:9" ht="15.75">
      <c r="B45" s="89" t="s">
        <v>587</v>
      </c>
      <c r="C45" s="89" t="s">
        <v>587</v>
      </c>
      <c r="D45" s="95">
        <v>43062</v>
      </c>
      <c r="E45" s="91" t="s">
        <v>24</v>
      </c>
      <c r="F45" s="92">
        <v>68</v>
      </c>
      <c r="G45" s="93">
        <v>1</v>
      </c>
      <c r="H45" s="94">
        <v>122127788</v>
      </c>
      <c r="I45" s="94">
        <v>87821</v>
      </c>
    </row>
    <row r="46" spans="2:9" ht="15.75">
      <c r="B46" s="12" t="s">
        <v>835</v>
      </c>
      <c r="C46" s="12" t="s">
        <v>835</v>
      </c>
      <c r="D46" s="95">
        <v>42810</v>
      </c>
      <c r="E46" s="12" t="s">
        <v>16</v>
      </c>
      <c r="F46" s="96"/>
      <c r="G46" s="93">
        <v>1</v>
      </c>
      <c r="H46" s="94">
        <v>121780325</v>
      </c>
      <c r="I46" s="94">
        <v>91642</v>
      </c>
    </row>
    <row r="47" spans="2:9" ht="15.75">
      <c r="B47" s="104" t="s">
        <v>927</v>
      </c>
      <c r="C47" s="104" t="s">
        <v>928</v>
      </c>
      <c r="D47" s="95">
        <v>42747</v>
      </c>
      <c r="E47" s="91" t="s">
        <v>24</v>
      </c>
      <c r="F47" s="92">
        <v>50</v>
      </c>
      <c r="G47" s="93">
        <v>1</v>
      </c>
      <c r="H47" s="94">
        <v>121149205</v>
      </c>
      <c r="I47" s="94">
        <v>82374</v>
      </c>
    </row>
    <row r="48" spans="2:9" ht="15.75">
      <c r="B48" s="12" t="s">
        <v>61</v>
      </c>
      <c r="C48" s="12" t="s">
        <v>62</v>
      </c>
      <c r="D48" s="13">
        <v>43482</v>
      </c>
      <c r="E48" s="14" t="s">
        <v>16</v>
      </c>
      <c r="F48" s="15">
        <v>73</v>
      </c>
      <c r="G48" s="16">
        <v>1</v>
      </c>
      <c r="H48" s="17">
        <v>121112928</v>
      </c>
      <c r="I48" s="17">
        <v>80063</v>
      </c>
    </row>
    <row r="49" spans="2:9" ht="15.75">
      <c r="B49" s="104" t="s">
        <v>850</v>
      </c>
      <c r="C49" s="104" t="s">
        <v>851</v>
      </c>
      <c r="D49" s="95">
        <v>42796</v>
      </c>
      <c r="E49" s="91" t="s">
        <v>24</v>
      </c>
      <c r="F49" s="92">
        <v>51</v>
      </c>
      <c r="G49" s="93"/>
      <c r="H49" s="94">
        <v>120923040</v>
      </c>
      <c r="I49" s="94">
        <v>82840</v>
      </c>
    </row>
    <row r="50" spans="2:9" ht="15.75">
      <c r="B50" s="12" t="s">
        <v>929</v>
      </c>
      <c r="C50" s="12" t="s">
        <v>930</v>
      </c>
      <c r="D50" s="95">
        <v>42628</v>
      </c>
      <c r="E50" s="12" t="s">
        <v>19</v>
      </c>
      <c r="F50" s="93">
        <v>65</v>
      </c>
      <c r="G50" s="93">
        <v>1</v>
      </c>
      <c r="H50" s="94">
        <v>119079593</v>
      </c>
      <c r="I50" s="99">
        <v>90657</v>
      </c>
    </row>
    <row r="51" spans="2:9" ht="15.75">
      <c r="B51" s="89" t="s">
        <v>558</v>
      </c>
      <c r="C51" s="89" t="s">
        <v>559</v>
      </c>
      <c r="D51" s="95">
        <v>43090</v>
      </c>
      <c r="E51" s="91" t="s">
        <v>24</v>
      </c>
      <c r="F51" s="92"/>
      <c r="G51" s="93">
        <v>1</v>
      </c>
      <c r="H51" s="94">
        <v>118872647</v>
      </c>
      <c r="I51" s="94">
        <v>81866</v>
      </c>
    </row>
    <row r="52" spans="2:9" ht="15.75">
      <c r="B52" s="89" t="s">
        <v>591</v>
      </c>
      <c r="C52" s="89" t="s">
        <v>592</v>
      </c>
      <c r="D52" s="95">
        <v>43055</v>
      </c>
      <c r="E52" s="91" t="s">
        <v>24</v>
      </c>
      <c r="F52" s="92">
        <v>57</v>
      </c>
      <c r="G52" s="93">
        <v>1</v>
      </c>
      <c r="H52" s="94">
        <v>118669558</v>
      </c>
      <c r="I52" s="94">
        <v>77810</v>
      </c>
    </row>
    <row r="53" spans="2:9" ht="15.75">
      <c r="B53" s="89" t="s">
        <v>600</v>
      </c>
      <c r="C53" s="89" t="s">
        <v>601</v>
      </c>
      <c r="D53" s="95">
        <v>43048</v>
      </c>
      <c r="E53" s="91" t="s">
        <v>29</v>
      </c>
      <c r="F53" s="92">
        <v>50</v>
      </c>
      <c r="G53" s="93">
        <v>1</v>
      </c>
      <c r="H53" s="94">
        <v>118454997</v>
      </c>
      <c r="I53" s="94">
        <v>86998</v>
      </c>
    </row>
    <row r="54" spans="2:9" ht="15.75">
      <c r="B54" s="104" t="s">
        <v>840</v>
      </c>
      <c r="C54" s="104" t="s">
        <v>841</v>
      </c>
      <c r="D54" s="95">
        <v>42803</v>
      </c>
      <c r="E54" s="108" t="s">
        <v>24</v>
      </c>
      <c r="F54" s="92">
        <v>52</v>
      </c>
      <c r="G54" s="93">
        <v>1</v>
      </c>
      <c r="H54" s="94">
        <v>118190280</v>
      </c>
      <c r="I54" s="94">
        <v>73456</v>
      </c>
    </row>
    <row r="55" spans="2:9" ht="15.75">
      <c r="B55" s="12" t="s">
        <v>378</v>
      </c>
      <c r="C55" s="12" t="s">
        <v>379</v>
      </c>
      <c r="D55" s="95">
        <v>43174</v>
      </c>
      <c r="E55" s="12" t="s">
        <v>24</v>
      </c>
      <c r="F55" s="92">
        <v>65</v>
      </c>
      <c r="G55" s="93">
        <v>1</v>
      </c>
      <c r="H55" s="94">
        <v>117295703</v>
      </c>
      <c r="I55" s="94">
        <v>87226</v>
      </c>
    </row>
    <row r="56" spans="2:9" ht="15.75">
      <c r="B56" s="12" t="s">
        <v>463</v>
      </c>
      <c r="C56" s="12" t="s">
        <v>463</v>
      </c>
      <c r="D56" s="95">
        <v>43174</v>
      </c>
      <c r="E56" s="12" t="s">
        <v>16</v>
      </c>
      <c r="F56" s="92"/>
      <c r="G56" s="93">
        <v>1</v>
      </c>
      <c r="H56" s="94">
        <v>117133990</v>
      </c>
      <c r="I56" s="94">
        <v>72593</v>
      </c>
    </row>
    <row r="57" spans="2:9" ht="15.75">
      <c r="B57" s="104" t="s">
        <v>30</v>
      </c>
      <c r="C57" s="104" t="s">
        <v>31</v>
      </c>
      <c r="D57" s="13">
        <v>43510</v>
      </c>
      <c r="E57" s="14" t="s">
        <v>16</v>
      </c>
      <c r="F57" s="15">
        <v>69</v>
      </c>
      <c r="G57" s="16">
        <v>1</v>
      </c>
      <c r="H57" s="21">
        <v>111537350</v>
      </c>
      <c r="I57" s="21">
        <v>67839</v>
      </c>
    </row>
    <row r="58" spans="2:9" ht="15.75">
      <c r="B58" s="89" t="s">
        <v>805</v>
      </c>
      <c r="C58" s="89" t="s">
        <v>806</v>
      </c>
      <c r="D58" s="95">
        <v>42838</v>
      </c>
      <c r="E58" s="91" t="s">
        <v>24</v>
      </c>
      <c r="F58" s="92">
        <v>60</v>
      </c>
      <c r="G58" s="93">
        <v>1</v>
      </c>
      <c r="H58" s="94">
        <v>110270616</v>
      </c>
      <c r="I58" s="94">
        <v>81532</v>
      </c>
    </row>
    <row r="59" spans="2:9" ht="15.75">
      <c r="B59" s="89" t="s">
        <v>745</v>
      </c>
      <c r="C59" s="89" t="s">
        <v>746</v>
      </c>
      <c r="D59" s="95">
        <v>42908</v>
      </c>
      <c r="E59" s="91" t="s">
        <v>19</v>
      </c>
      <c r="F59" s="92">
        <v>35</v>
      </c>
      <c r="G59" s="93">
        <v>1</v>
      </c>
      <c r="H59" s="94">
        <v>105529195</v>
      </c>
      <c r="I59" s="94">
        <v>70371</v>
      </c>
    </row>
    <row r="60" spans="2:9" ht="15.75">
      <c r="B60" s="114" t="s">
        <v>711</v>
      </c>
      <c r="C60" s="114" t="s">
        <v>712</v>
      </c>
      <c r="D60" s="90">
        <v>42957</v>
      </c>
      <c r="E60" s="114" t="s">
        <v>24</v>
      </c>
      <c r="F60" s="116">
        <v>46</v>
      </c>
      <c r="G60" s="93">
        <v>1</v>
      </c>
      <c r="H60" s="94">
        <v>104960541</v>
      </c>
      <c r="I60" s="94">
        <v>73650</v>
      </c>
    </row>
    <row r="61" spans="2:9" ht="15.75">
      <c r="B61" s="89" t="s">
        <v>755</v>
      </c>
      <c r="C61" s="89" t="s">
        <v>756</v>
      </c>
      <c r="D61" s="95">
        <v>42894</v>
      </c>
      <c r="E61" s="91" t="s">
        <v>19</v>
      </c>
      <c r="F61" s="92">
        <v>59</v>
      </c>
      <c r="G61" s="93">
        <v>1</v>
      </c>
      <c r="H61" s="94">
        <v>102319933</v>
      </c>
      <c r="I61" s="94">
        <v>66662</v>
      </c>
    </row>
    <row r="62" spans="2:9" ht="15.75">
      <c r="B62" s="104" t="s">
        <v>23</v>
      </c>
      <c r="C62" s="104" t="s">
        <v>23</v>
      </c>
      <c r="D62" s="13">
        <v>43510</v>
      </c>
      <c r="E62" s="14" t="s">
        <v>24</v>
      </c>
      <c r="F62" s="15"/>
      <c r="G62" s="16">
        <v>1</v>
      </c>
      <c r="H62" s="21">
        <v>100781004</v>
      </c>
      <c r="I62" s="21">
        <v>69939</v>
      </c>
    </row>
    <row r="63" spans="2:9" ht="15.75">
      <c r="B63" s="12" t="s">
        <v>931</v>
      </c>
      <c r="C63" s="12" t="s">
        <v>932</v>
      </c>
      <c r="D63" s="95">
        <v>42712</v>
      </c>
      <c r="E63" s="12" t="s">
        <v>29</v>
      </c>
      <c r="F63" s="96"/>
      <c r="G63" s="93">
        <v>1</v>
      </c>
      <c r="H63" s="94">
        <v>98989124</v>
      </c>
      <c r="I63" s="94">
        <v>72689</v>
      </c>
    </row>
    <row r="64" spans="2:9" ht="15.75">
      <c r="B64" s="89" t="s">
        <v>729</v>
      </c>
      <c r="C64" s="89" t="s">
        <v>729</v>
      </c>
      <c r="D64" s="95">
        <v>42936</v>
      </c>
      <c r="E64" s="91" t="s">
        <v>24</v>
      </c>
      <c r="F64" s="92">
        <v>48</v>
      </c>
      <c r="G64" s="93">
        <v>1</v>
      </c>
      <c r="H64" s="94">
        <v>95284169</v>
      </c>
      <c r="I64" s="94">
        <v>66519</v>
      </c>
    </row>
    <row r="65" spans="2:9" ht="15.75">
      <c r="B65" s="89" t="s">
        <v>25</v>
      </c>
      <c r="C65" s="89" t="s">
        <v>26</v>
      </c>
      <c r="D65" s="13">
        <v>43489</v>
      </c>
      <c r="E65" s="14" t="s">
        <v>19</v>
      </c>
      <c r="F65" s="15">
        <v>54</v>
      </c>
      <c r="G65" s="16">
        <v>1</v>
      </c>
      <c r="H65" s="21">
        <v>93068959</v>
      </c>
      <c r="I65" s="21">
        <v>66274</v>
      </c>
    </row>
    <row r="66" spans="2:9" ht="15.75">
      <c r="B66" s="12" t="s">
        <v>625</v>
      </c>
      <c r="C66" s="12" t="s">
        <v>626</v>
      </c>
      <c r="D66" s="90">
        <v>43027</v>
      </c>
      <c r="E66" s="91" t="s">
        <v>24</v>
      </c>
      <c r="F66" s="93">
        <v>50</v>
      </c>
      <c r="G66" s="93">
        <v>1</v>
      </c>
      <c r="H66" s="94">
        <v>91411518</v>
      </c>
      <c r="I66" s="94">
        <v>56214</v>
      </c>
    </row>
    <row r="67" spans="2:9" ht="15.75">
      <c r="B67" s="114" t="s">
        <v>637</v>
      </c>
      <c r="C67" s="114" t="s">
        <v>638</v>
      </c>
      <c r="D67" s="90">
        <v>43013</v>
      </c>
      <c r="E67" s="115" t="s">
        <v>24</v>
      </c>
      <c r="F67" s="116">
        <v>65</v>
      </c>
      <c r="G67" s="93">
        <v>1</v>
      </c>
      <c r="H67" s="94">
        <v>90977826</v>
      </c>
      <c r="I67" s="94">
        <v>58317</v>
      </c>
    </row>
    <row r="68" spans="2:9" ht="15.75">
      <c r="B68" s="114" t="s">
        <v>715</v>
      </c>
      <c r="C68" s="114" t="s">
        <v>716</v>
      </c>
      <c r="D68" s="90">
        <v>42950</v>
      </c>
      <c r="E68" s="114" t="s">
        <v>16</v>
      </c>
      <c r="F68" s="114"/>
      <c r="G68" s="93">
        <v>1</v>
      </c>
      <c r="H68" s="99">
        <v>89309154</v>
      </c>
      <c r="I68" s="100">
        <v>70260</v>
      </c>
    </row>
    <row r="69" spans="2:9" ht="15.75">
      <c r="B69" s="89" t="s">
        <v>655</v>
      </c>
      <c r="C69" s="89" t="s">
        <v>656</v>
      </c>
      <c r="D69" s="95">
        <v>42999</v>
      </c>
      <c r="E69" s="91" t="s">
        <v>16</v>
      </c>
      <c r="F69" s="92"/>
      <c r="G69" s="93">
        <v>1</v>
      </c>
      <c r="H69" s="94">
        <v>88522764</v>
      </c>
      <c r="I69" s="94">
        <v>63170</v>
      </c>
    </row>
    <row r="70" spans="2:9" ht="15.75">
      <c r="B70" s="89" t="s">
        <v>331</v>
      </c>
      <c r="C70" s="89" t="s">
        <v>332</v>
      </c>
      <c r="D70" s="95">
        <v>43272</v>
      </c>
      <c r="E70" s="12" t="s">
        <v>24</v>
      </c>
      <c r="F70" s="92"/>
      <c r="G70" s="93">
        <v>1</v>
      </c>
      <c r="H70" s="97">
        <v>87354340</v>
      </c>
      <c r="I70" s="97">
        <v>61639</v>
      </c>
    </row>
    <row r="71" spans="2:9" ht="15.75">
      <c r="B71" s="89" t="s">
        <v>767</v>
      </c>
      <c r="C71" s="89" t="s">
        <v>767</v>
      </c>
      <c r="D71" s="95">
        <v>42887</v>
      </c>
      <c r="E71" s="91" t="s">
        <v>24</v>
      </c>
      <c r="F71" s="92">
        <v>60</v>
      </c>
      <c r="G71" s="93">
        <v>1</v>
      </c>
      <c r="H71" s="94">
        <v>85726782</v>
      </c>
      <c r="I71" s="94">
        <v>55732</v>
      </c>
    </row>
    <row r="72" spans="2:9" ht="15.75">
      <c r="B72" s="89" t="s">
        <v>933</v>
      </c>
      <c r="C72" s="89" t="s">
        <v>933</v>
      </c>
      <c r="D72" s="95">
        <v>42936</v>
      </c>
      <c r="E72" s="91" t="s">
        <v>34</v>
      </c>
      <c r="F72" s="92">
        <v>63</v>
      </c>
      <c r="G72" s="93">
        <v>1</v>
      </c>
      <c r="H72" s="94">
        <v>83978522</v>
      </c>
      <c r="I72" s="94">
        <v>56032</v>
      </c>
    </row>
    <row r="73" spans="2:9" ht="15.75">
      <c r="B73" s="89" t="s">
        <v>572</v>
      </c>
      <c r="C73" s="89" t="s">
        <v>573</v>
      </c>
      <c r="D73" s="95">
        <v>43076</v>
      </c>
      <c r="E73" s="91" t="s">
        <v>19</v>
      </c>
      <c r="F73" s="92">
        <v>54</v>
      </c>
      <c r="G73" s="93">
        <v>1</v>
      </c>
      <c r="H73" s="94">
        <v>83163003</v>
      </c>
      <c r="I73" s="94">
        <v>61092</v>
      </c>
    </row>
    <row r="74" spans="2:9" ht="15.75">
      <c r="B74" s="104" t="s">
        <v>855</v>
      </c>
      <c r="C74" s="104" t="s">
        <v>856</v>
      </c>
      <c r="D74" s="95">
        <v>42789</v>
      </c>
      <c r="E74" s="91" t="s">
        <v>29</v>
      </c>
      <c r="F74" s="92">
        <v>50</v>
      </c>
      <c r="G74" s="93">
        <v>1</v>
      </c>
      <c r="H74" s="94">
        <v>83084905</v>
      </c>
      <c r="I74" s="94">
        <v>58143</v>
      </c>
    </row>
    <row r="75" spans="2:9" ht="15.75">
      <c r="B75" s="106" t="s">
        <v>934</v>
      </c>
      <c r="C75" s="104" t="s">
        <v>935</v>
      </c>
      <c r="D75" s="95">
        <v>42684</v>
      </c>
      <c r="E75" s="91" t="s">
        <v>24</v>
      </c>
      <c r="F75" s="96">
        <v>58</v>
      </c>
      <c r="G75" s="93">
        <v>1</v>
      </c>
      <c r="H75" s="99">
        <v>82697945</v>
      </c>
      <c r="I75" s="99">
        <v>58278</v>
      </c>
    </row>
    <row r="76" spans="2:9" ht="15.75">
      <c r="B76" s="12" t="s">
        <v>206</v>
      </c>
      <c r="C76" s="12" t="s">
        <v>207</v>
      </c>
      <c r="D76" s="13">
        <v>43363</v>
      </c>
      <c r="E76" s="14" t="s">
        <v>19</v>
      </c>
      <c r="F76" s="46">
        <v>58</v>
      </c>
      <c r="G76" s="16">
        <v>1</v>
      </c>
      <c r="H76" s="21">
        <v>82638352</v>
      </c>
      <c r="I76" s="21">
        <v>61268</v>
      </c>
    </row>
    <row r="77" spans="2:9" ht="15.75">
      <c r="B77" s="106" t="s">
        <v>936</v>
      </c>
      <c r="C77" s="104" t="s">
        <v>937</v>
      </c>
      <c r="D77" s="95">
        <v>42670</v>
      </c>
      <c r="E77" s="91" t="s">
        <v>24</v>
      </c>
      <c r="F77" s="119">
        <v>55</v>
      </c>
      <c r="G77" s="93">
        <v>1</v>
      </c>
      <c r="H77" s="94">
        <v>82389138</v>
      </c>
      <c r="I77" s="120">
        <v>58876</v>
      </c>
    </row>
    <row r="78" spans="2:9" ht="15.75">
      <c r="B78" s="114" t="s">
        <v>685</v>
      </c>
      <c r="C78" s="114" t="s">
        <v>686</v>
      </c>
      <c r="D78" s="90">
        <v>42978</v>
      </c>
      <c r="E78" s="114" t="s">
        <v>19</v>
      </c>
      <c r="F78" s="116">
        <v>52</v>
      </c>
      <c r="G78" s="93">
        <v>1</v>
      </c>
      <c r="H78" s="94">
        <v>80434933</v>
      </c>
      <c r="I78" s="94">
        <v>57208</v>
      </c>
    </row>
    <row r="79" spans="2:9" ht="15.75">
      <c r="B79" s="105" t="s">
        <v>317</v>
      </c>
      <c r="C79" s="89" t="s">
        <v>318</v>
      </c>
      <c r="D79" s="95">
        <v>43293</v>
      </c>
      <c r="E79" s="91" t="s">
        <v>19</v>
      </c>
      <c r="F79" s="92">
        <v>57</v>
      </c>
      <c r="G79" s="93">
        <v>1</v>
      </c>
      <c r="H79" s="94">
        <v>80187499</v>
      </c>
      <c r="I79" s="94">
        <v>50553</v>
      </c>
    </row>
    <row r="80" spans="2:9" ht="15.75">
      <c r="B80" s="104" t="s">
        <v>938</v>
      </c>
      <c r="C80" s="104" t="s">
        <v>939</v>
      </c>
      <c r="D80" s="95">
        <v>42754</v>
      </c>
      <c r="E80" s="91" t="s">
        <v>19</v>
      </c>
      <c r="F80" s="92">
        <v>34</v>
      </c>
      <c r="G80" s="93">
        <v>1</v>
      </c>
      <c r="H80" s="94">
        <v>77454965</v>
      </c>
      <c r="I80" s="94">
        <v>54918</v>
      </c>
    </row>
    <row r="81" spans="2:9" ht="15.75">
      <c r="B81" s="12" t="s">
        <v>283</v>
      </c>
      <c r="C81" s="12" t="s">
        <v>284</v>
      </c>
      <c r="D81" s="13">
        <v>43356</v>
      </c>
      <c r="E81" s="14" t="s">
        <v>16</v>
      </c>
      <c r="F81" s="46"/>
      <c r="G81" s="16"/>
      <c r="H81" s="17">
        <v>75861051</v>
      </c>
      <c r="I81" s="17">
        <v>48607</v>
      </c>
    </row>
    <row r="82" spans="2:9" ht="15.75">
      <c r="B82" s="12" t="s">
        <v>516</v>
      </c>
      <c r="C82" s="12" t="s">
        <v>517</v>
      </c>
      <c r="D82" s="95">
        <v>43125</v>
      </c>
      <c r="E82" s="12" t="s">
        <v>16</v>
      </c>
      <c r="F82" s="92"/>
      <c r="G82" s="93">
        <v>1</v>
      </c>
      <c r="H82" s="94">
        <v>75086585</v>
      </c>
      <c r="I82" s="94">
        <v>49672</v>
      </c>
    </row>
    <row r="83" spans="2:9" ht="15.75">
      <c r="B83" s="106" t="s">
        <v>940</v>
      </c>
      <c r="C83" s="104" t="s">
        <v>941</v>
      </c>
      <c r="D83" s="95">
        <v>42726</v>
      </c>
      <c r="E83" s="12" t="s">
        <v>24</v>
      </c>
      <c r="F83" s="96">
        <v>40</v>
      </c>
      <c r="G83" s="93">
        <v>1</v>
      </c>
      <c r="H83" s="94">
        <v>74739045</v>
      </c>
      <c r="I83" s="94">
        <v>56068</v>
      </c>
    </row>
    <row r="84" spans="2:9" ht="15.75">
      <c r="B84" s="89" t="s">
        <v>733</v>
      </c>
      <c r="C84" s="89" t="s">
        <v>734</v>
      </c>
      <c r="D84" s="95">
        <v>42929</v>
      </c>
      <c r="E84" s="91" t="s">
        <v>24</v>
      </c>
      <c r="F84" s="92">
        <v>68</v>
      </c>
      <c r="G84" s="93">
        <v>1</v>
      </c>
      <c r="H84" s="94">
        <v>74598663</v>
      </c>
      <c r="I84" s="94">
        <v>48320</v>
      </c>
    </row>
    <row r="85" spans="2:9" ht="15.75">
      <c r="B85" s="89" t="s">
        <v>483</v>
      </c>
      <c r="C85" s="89" t="s">
        <v>484</v>
      </c>
      <c r="D85" s="95">
        <v>43160</v>
      </c>
      <c r="E85" s="91" t="s">
        <v>16</v>
      </c>
      <c r="F85" s="92"/>
      <c r="G85" s="93">
        <v>1</v>
      </c>
      <c r="H85" s="94">
        <v>73942710</v>
      </c>
      <c r="I85" s="94">
        <v>49991</v>
      </c>
    </row>
    <row r="86" spans="2:9" ht="15.75">
      <c r="B86" s="118" t="s">
        <v>598</v>
      </c>
      <c r="C86" s="89" t="s">
        <v>599</v>
      </c>
      <c r="D86" s="95">
        <v>43048</v>
      </c>
      <c r="E86" s="91" t="s">
        <v>16</v>
      </c>
      <c r="F86" s="92"/>
      <c r="G86" s="93">
        <v>1</v>
      </c>
      <c r="H86" s="94">
        <v>73490926</v>
      </c>
      <c r="I86" s="94">
        <v>54073</v>
      </c>
    </row>
    <row r="87" spans="2:9" ht="15.75">
      <c r="B87" s="89" t="s">
        <v>443</v>
      </c>
      <c r="C87" s="89" t="s">
        <v>444</v>
      </c>
      <c r="D87" s="95">
        <v>43195</v>
      </c>
      <c r="E87" s="91" t="s">
        <v>19</v>
      </c>
      <c r="F87" s="92">
        <v>54</v>
      </c>
      <c r="G87" s="93">
        <v>1</v>
      </c>
      <c r="H87" s="94">
        <v>72741179</v>
      </c>
      <c r="I87" s="94">
        <v>46191</v>
      </c>
    </row>
    <row r="88" spans="2:9" ht="15.75">
      <c r="B88" s="89" t="s">
        <v>192</v>
      </c>
      <c r="C88" s="89" t="s">
        <v>193</v>
      </c>
      <c r="D88" s="13">
        <v>43391</v>
      </c>
      <c r="E88" s="14" t="s">
        <v>19</v>
      </c>
      <c r="F88" s="19">
        <v>1</v>
      </c>
      <c r="G88" s="16">
        <v>1</v>
      </c>
      <c r="H88" s="17">
        <v>71550152</v>
      </c>
      <c r="I88" s="17">
        <v>45756</v>
      </c>
    </row>
    <row r="89" spans="2:9" ht="15.75">
      <c r="B89" s="12" t="s">
        <v>117</v>
      </c>
      <c r="C89" s="12" t="s">
        <v>117</v>
      </c>
      <c r="D89" s="95">
        <v>43440</v>
      </c>
      <c r="E89" s="12" t="s">
        <v>24</v>
      </c>
      <c r="F89" s="121">
        <v>63</v>
      </c>
      <c r="G89" s="93">
        <v>1</v>
      </c>
      <c r="H89" s="110">
        <v>70791345</v>
      </c>
      <c r="I89" s="110">
        <v>49313</v>
      </c>
    </row>
    <row r="90" spans="2:9" ht="15.75">
      <c r="B90" s="122" t="s">
        <v>942</v>
      </c>
      <c r="C90" s="104" t="s">
        <v>943</v>
      </c>
      <c r="D90" s="95">
        <v>42600</v>
      </c>
      <c r="E90" s="12" t="s">
        <v>24</v>
      </c>
      <c r="F90" s="96"/>
      <c r="G90" s="93">
        <v>1</v>
      </c>
      <c r="H90" s="99">
        <v>69249496</v>
      </c>
      <c r="I90" s="99">
        <v>51645</v>
      </c>
    </row>
    <row r="91" spans="2:9" ht="15.75">
      <c r="B91" s="114" t="s">
        <v>688</v>
      </c>
      <c r="C91" s="114" t="s">
        <v>689</v>
      </c>
      <c r="D91" s="90">
        <v>42971</v>
      </c>
      <c r="E91" s="114" t="s">
        <v>29</v>
      </c>
      <c r="F91" s="116">
        <v>46</v>
      </c>
      <c r="G91" s="93">
        <v>1</v>
      </c>
      <c r="H91" s="94">
        <v>68864298</v>
      </c>
      <c r="I91" s="94">
        <v>50690</v>
      </c>
    </row>
    <row r="92" spans="2:9" ht="15.75">
      <c r="B92" s="114" t="s">
        <v>706</v>
      </c>
      <c r="C92" s="114" t="s">
        <v>707</v>
      </c>
      <c r="D92" s="90">
        <v>42957</v>
      </c>
      <c r="E92" s="114" t="s">
        <v>24</v>
      </c>
      <c r="F92" s="116">
        <v>75</v>
      </c>
      <c r="G92" s="93">
        <v>1</v>
      </c>
      <c r="H92" s="94">
        <v>68256274</v>
      </c>
      <c r="I92" s="94">
        <v>52226</v>
      </c>
    </row>
    <row r="93" spans="2:9" ht="15.75">
      <c r="B93" s="106" t="s">
        <v>944</v>
      </c>
      <c r="C93" s="104" t="s">
        <v>945</v>
      </c>
      <c r="D93" s="95">
        <v>42649</v>
      </c>
      <c r="E93" s="91" t="s">
        <v>29</v>
      </c>
      <c r="F93" s="96"/>
      <c r="G93" s="93">
        <v>1</v>
      </c>
      <c r="H93" s="99">
        <v>68211120</v>
      </c>
      <c r="I93" s="99">
        <v>77062</v>
      </c>
    </row>
    <row r="94" spans="2:9" ht="15.75">
      <c r="B94" s="12" t="s">
        <v>267</v>
      </c>
      <c r="C94" s="12" t="s">
        <v>268</v>
      </c>
      <c r="D94" s="13">
        <v>43335</v>
      </c>
      <c r="E94" s="14" t="s">
        <v>34</v>
      </c>
      <c r="F94" s="46">
        <v>41</v>
      </c>
      <c r="G94" s="16">
        <v>1</v>
      </c>
      <c r="H94" s="123">
        <v>67135724</v>
      </c>
      <c r="I94" s="123">
        <v>49679</v>
      </c>
    </row>
    <row r="95" spans="2:9" ht="15.75">
      <c r="B95" s="12" t="s">
        <v>265</v>
      </c>
      <c r="C95" s="12" t="s">
        <v>266</v>
      </c>
      <c r="D95" s="13">
        <v>43356</v>
      </c>
      <c r="E95" s="14" t="s">
        <v>29</v>
      </c>
      <c r="F95" s="46"/>
      <c r="G95" s="16"/>
      <c r="H95" s="17">
        <v>65604825</v>
      </c>
      <c r="I95" s="17">
        <v>46777</v>
      </c>
    </row>
    <row r="96" spans="2:9" ht="15.75">
      <c r="B96" s="89" t="s">
        <v>37</v>
      </c>
      <c r="C96" s="89" t="s">
        <v>38</v>
      </c>
      <c r="D96" s="13">
        <v>43503</v>
      </c>
      <c r="E96" s="14" t="s">
        <v>24</v>
      </c>
      <c r="F96" s="15">
        <v>62</v>
      </c>
      <c r="G96" s="16"/>
      <c r="H96" s="21">
        <v>64484144</v>
      </c>
      <c r="I96" s="21">
        <v>43210</v>
      </c>
    </row>
    <row r="97" spans="2:9" ht="15.75">
      <c r="B97" s="12" t="s">
        <v>281</v>
      </c>
      <c r="C97" s="12" t="s">
        <v>282</v>
      </c>
      <c r="D97" s="13">
        <v>43335</v>
      </c>
      <c r="E97" s="14" t="s">
        <v>24</v>
      </c>
      <c r="F97" s="46">
        <v>56</v>
      </c>
      <c r="G97" s="16">
        <v>1</v>
      </c>
      <c r="H97" s="124">
        <v>64342216</v>
      </c>
      <c r="I97" s="124">
        <v>40710</v>
      </c>
    </row>
    <row r="98" spans="2:9" ht="15.75">
      <c r="B98" s="12" t="s">
        <v>279</v>
      </c>
      <c r="C98" s="12" t="s">
        <v>280</v>
      </c>
      <c r="D98" s="95">
        <v>43328</v>
      </c>
      <c r="E98" s="12" t="s">
        <v>29</v>
      </c>
      <c r="F98" s="92"/>
      <c r="G98" s="93">
        <v>1</v>
      </c>
      <c r="H98" s="94">
        <v>63940146</v>
      </c>
      <c r="I98" s="94">
        <v>47496</v>
      </c>
    </row>
    <row r="99" spans="2:9" ht="15.75">
      <c r="B99" s="89" t="s">
        <v>556</v>
      </c>
      <c r="C99" s="89" t="s">
        <v>557</v>
      </c>
      <c r="D99" s="95">
        <v>43090</v>
      </c>
      <c r="E99" s="91" t="s">
        <v>16</v>
      </c>
      <c r="F99" s="92"/>
      <c r="G99" s="93">
        <v>1</v>
      </c>
      <c r="H99" s="94">
        <v>62838870</v>
      </c>
      <c r="I99" s="94">
        <v>48598</v>
      </c>
    </row>
    <row r="100" spans="2:9" ht="15.75">
      <c r="B100" s="105" t="s">
        <v>269</v>
      </c>
      <c r="C100" s="89" t="s">
        <v>270</v>
      </c>
      <c r="D100" s="13">
        <v>43307</v>
      </c>
      <c r="E100" s="39" t="s">
        <v>34</v>
      </c>
      <c r="F100" s="46">
        <v>50</v>
      </c>
      <c r="G100" s="16">
        <v>1</v>
      </c>
      <c r="H100" s="117">
        <v>61997910</v>
      </c>
      <c r="I100" s="117">
        <v>42855</v>
      </c>
    </row>
    <row r="101" spans="2:9" ht="15.75">
      <c r="B101" s="89" t="s">
        <v>220</v>
      </c>
      <c r="C101" s="89" t="s">
        <v>220</v>
      </c>
      <c r="D101" s="13">
        <v>43398</v>
      </c>
      <c r="E101" s="39" t="s">
        <v>19</v>
      </c>
      <c r="F101" s="15">
        <v>56</v>
      </c>
      <c r="G101" s="16">
        <v>1</v>
      </c>
      <c r="H101" s="21">
        <v>61937089</v>
      </c>
      <c r="I101" s="21">
        <v>59834</v>
      </c>
    </row>
    <row r="102" spans="2:9" ht="15.75">
      <c r="B102" s="89" t="s">
        <v>613</v>
      </c>
      <c r="C102" s="89" t="s">
        <v>614</v>
      </c>
      <c r="D102" s="95">
        <v>43034</v>
      </c>
      <c r="E102" s="91" t="s">
        <v>29</v>
      </c>
      <c r="F102" s="92">
        <v>50</v>
      </c>
      <c r="G102" s="93">
        <v>1</v>
      </c>
      <c r="H102" s="94">
        <v>60904381</v>
      </c>
      <c r="I102" s="94">
        <v>62870</v>
      </c>
    </row>
    <row r="103" spans="2:9" ht="15.75">
      <c r="B103" s="12" t="s">
        <v>440</v>
      </c>
      <c r="C103" s="12" t="s">
        <v>441</v>
      </c>
      <c r="D103" s="95">
        <v>43202</v>
      </c>
      <c r="E103" s="12" t="s">
        <v>24</v>
      </c>
      <c r="F103" s="92">
        <v>59</v>
      </c>
      <c r="G103" s="93">
        <v>1</v>
      </c>
      <c r="H103" s="97">
        <v>60176360</v>
      </c>
      <c r="I103" s="97">
        <v>36672</v>
      </c>
    </row>
    <row r="104" spans="2:9" ht="15.75">
      <c r="B104" s="104" t="s">
        <v>821</v>
      </c>
      <c r="C104" s="104" t="s">
        <v>822</v>
      </c>
      <c r="D104" s="95">
        <v>42824</v>
      </c>
      <c r="E104" s="91" t="s">
        <v>19</v>
      </c>
      <c r="F104" s="92"/>
      <c r="G104" s="93">
        <v>1</v>
      </c>
      <c r="H104" s="94">
        <v>59247554</v>
      </c>
      <c r="I104" s="94">
        <v>37656</v>
      </c>
    </row>
    <row r="105" spans="2:9" ht="15.75">
      <c r="B105" s="89" t="s">
        <v>46</v>
      </c>
      <c r="C105" s="89" t="s">
        <v>47</v>
      </c>
      <c r="D105" s="95">
        <v>43475</v>
      </c>
      <c r="E105" s="91" t="s">
        <v>24</v>
      </c>
      <c r="F105" s="121">
        <v>49</v>
      </c>
      <c r="G105" s="93">
        <v>1</v>
      </c>
      <c r="H105" s="97">
        <v>58835553</v>
      </c>
      <c r="I105" s="97">
        <v>43322</v>
      </c>
    </row>
    <row r="106" spans="2:9" ht="15.75">
      <c r="B106" s="89" t="s">
        <v>65</v>
      </c>
      <c r="C106" s="89" t="s">
        <v>66</v>
      </c>
      <c r="D106" s="95">
        <v>43475</v>
      </c>
      <c r="E106" s="91" t="s">
        <v>16</v>
      </c>
      <c r="F106" s="121">
        <v>67</v>
      </c>
      <c r="G106" s="93">
        <v>1</v>
      </c>
      <c r="H106" s="97">
        <v>58571799</v>
      </c>
      <c r="I106" s="97">
        <v>40889</v>
      </c>
    </row>
    <row r="107" spans="2:9" ht="15.75">
      <c r="B107" s="114" t="s">
        <v>717</v>
      </c>
      <c r="C107" s="114" t="s">
        <v>718</v>
      </c>
      <c r="D107" s="90">
        <v>42950</v>
      </c>
      <c r="E107" s="114" t="s">
        <v>24</v>
      </c>
      <c r="F107" s="116">
        <v>65</v>
      </c>
      <c r="G107" s="93">
        <v>1</v>
      </c>
      <c r="H107" s="99">
        <v>58021008</v>
      </c>
      <c r="I107" s="100">
        <v>42762</v>
      </c>
    </row>
    <row r="108" spans="2:9" ht="15.75">
      <c r="B108" s="12" t="s">
        <v>298</v>
      </c>
      <c r="C108" s="12" t="s">
        <v>299</v>
      </c>
      <c r="D108" s="95">
        <v>43328</v>
      </c>
      <c r="E108" s="12" t="s">
        <v>24</v>
      </c>
      <c r="F108" s="92"/>
      <c r="G108" s="93">
        <v>1</v>
      </c>
      <c r="H108" s="94">
        <v>57816654</v>
      </c>
      <c r="I108" s="94">
        <v>37991</v>
      </c>
    </row>
    <row r="109" spans="2:9" ht="15.75">
      <c r="B109" s="104" t="s">
        <v>946</v>
      </c>
      <c r="C109" s="104" t="s">
        <v>947</v>
      </c>
      <c r="D109" s="95">
        <v>42754</v>
      </c>
      <c r="E109" s="108" t="s">
        <v>19</v>
      </c>
      <c r="F109" s="96">
        <v>51</v>
      </c>
      <c r="G109" s="93">
        <v>1</v>
      </c>
      <c r="H109" s="94">
        <v>57781656</v>
      </c>
      <c r="I109" s="94">
        <v>38071</v>
      </c>
    </row>
    <row r="110" spans="2:9" ht="15.75">
      <c r="B110" s="89" t="s">
        <v>351</v>
      </c>
      <c r="C110" s="89" t="s">
        <v>352</v>
      </c>
      <c r="D110" s="95">
        <v>43272</v>
      </c>
      <c r="E110" s="12" t="s">
        <v>19</v>
      </c>
      <c r="F110" s="92">
        <v>36</v>
      </c>
      <c r="G110" s="93">
        <v>1</v>
      </c>
      <c r="H110" s="97">
        <v>57605333</v>
      </c>
      <c r="I110" s="97">
        <v>41084</v>
      </c>
    </row>
    <row r="111" spans="2:9" ht="15.75">
      <c r="B111" s="89" t="s">
        <v>416</v>
      </c>
      <c r="C111" s="89" t="s">
        <v>417</v>
      </c>
      <c r="D111" s="95">
        <v>43223</v>
      </c>
      <c r="E111" s="91" t="s">
        <v>19</v>
      </c>
      <c r="F111" s="92">
        <v>53</v>
      </c>
      <c r="G111" s="93">
        <v>1</v>
      </c>
      <c r="H111" s="97">
        <v>56781845</v>
      </c>
      <c r="I111" s="97">
        <v>40190</v>
      </c>
    </row>
    <row r="112" spans="2:9" ht="15.75">
      <c r="B112" s="106" t="s">
        <v>948</v>
      </c>
      <c r="C112" s="104" t="s">
        <v>949</v>
      </c>
      <c r="D112" s="95">
        <v>42670</v>
      </c>
      <c r="E112" s="91" t="s">
        <v>24</v>
      </c>
      <c r="F112" s="119">
        <v>71</v>
      </c>
      <c r="G112" s="93">
        <v>1</v>
      </c>
      <c r="H112" s="94">
        <v>55907855</v>
      </c>
      <c r="I112" s="120">
        <v>43029</v>
      </c>
    </row>
    <row r="113" spans="2:9" ht="15.75">
      <c r="B113" s="12" t="s">
        <v>875</v>
      </c>
      <c r="C113" s="12" t="s">
        <v>876</v>
      </c>
      <c r="D113" s="95">
        <v>42775</v>
      </c>
      <c r="E113" s="12" t="s">
        <v>24</v>
      </c>
      <c r="F113" s="96">
        <v>60</v>
      </c>
      <c r="G113" s="93">
        <v>1</v>
      </c>
      <c r="H113" s="94">
        <v>55854545</v>
      </c>
      <c r="I113" s="94">
        <v>38794</v>
      </c>
    </row>
    <row r="114" spans="2:9" ht="15.75">
      <c r="B114" s="104" t="s">
        <v>950</v>
      </c>
      <c r="C114" s="104" t="s">
        <v>951</v>
      </c>
      <c r="D114" s="95">
        <v>42733</v>
      </c>
      <c r="E114" s="108" t="s">
        <v>29</v>
      </c>
      <c r="F114" s="96">
        <v>16</v>
      </c>
      <c r="G114" s="93">
        <v>1</v>
      </c>
      <c r="H114" s="94">
        <v>55759673</v>
      </c>
      <c r="I114" s="94">
        <v>41257</v>
      </c>
    </row>
    <row r="115" spans="2:9" ht="15.75">
      <c r="B115" s="89" t="s">
        <v>781</v>
      </c>
      <c r="C115" s="89" t="s">
        <v>782</v>
      </c>
      <c r="D115" s="95">
        <v>42866</v>
      </c>
      <c r="E115" s="91" t="s">
        <v>24</v>
      </c>
      <c r="F115" s="92">
        <v>61</v>
      </c>
      <c r="G115" s="93">
        <v>1</v>
      </c>
      <c r="H115" s="94">
        <v>55056541</v>
      </c>
      <c r="I115" s="94">
        <v>35811</v>
      </c>
    </row>
    <row r="116" spans="2:9" ht="15.75">
      <c r="B116" s="12" t="s">
        <v>952</v>
      </c>
      <c r="C116" s="12" t="s">
        <v>953</v>
      </c>
      <c r="D116" s="95">
        <v>42705</v>
      </c>
      <c r="E116" s="12" t="s">
        <v>19</v>
      </c>
      <c r="F116" s="96">
        <v>46</v>
      </c>
      <c r="G116" s="93">
        <v>1</v>
      </c>
      <c r="H116" s="99">
        <v>54745274</v>
      </c>
      <c r="I116" s="99">
        <v>38784</v>
      </c>
    </row>
    <row r="117" spans="2:9" ht="15.75">
      <c r="B117" s="89" t="s">
        <v>743</v>
      </c>
      <c r="C117" s="89" t="s">
        <v>744</v>
      </c>
      <c r="D117" s="95">
        <v>42915</v>
      </c>
      <c r="E117" s="91" t="s">
        <v>24</v>
      </c>
      <c r="F117" s="92">
        <v>46</v>
      </c>
      <c r="G117" s="93">
        <v>1</v>
      </c>
      <c r="H117" s="94">
        <v>54531851</v>
      </c>
      <c r="I117" s="94">
        <v>37362</v>
      </c>
    </row>
    <row r="118" spans="2:9" ht="15.75">
      <c r="B118" s="89" t="s">
        <v>631</v>
      </c>
      <c r="C118" s="89" t="s">
        <v>632</v>
      </c>
      <c r="D118" s="95">
        <v>43020</v>
      </c>
      <c r="E118" s="91" t="s">
        <v>19</v>
      </c>
      <c r="F118" s="92">
        <v>50</v>
      </c>
      <c r="G118" s="93">
        <v>1</v>
      </c>
      <c r="H118" s="94">
        <v>54493526</v>
      </c>
      <c r="I118" s="94">
        <v>39463</v>
      </c>
    </row>
    <row r="119" spans="2:9" ht="15.75">
      <c r="B119" s="89" t="s">
        <v>536</v>
      </c>
      <c r="C119" s="89" t="s">
        <v>537</v>
      </c>
      <c r="D119" s="95">
        <v>43104</v>
      </c>
      <c r="E119" s="91" t="s">
        <v>24</v>
      </c>
      <c r="F119" s="92">
        <v>47</v>
      </c>
      <c r="G119" s="93">
        <v>1</v>
      </c>
      <c r="H119" s="125">
        <v>53446315</v>
      </c>
      <c r="I119" s="125">
        <v>37456</v>
      </c>
    </row>
    <row r="120" spans="2:9" ht="15.75">
      <c r="B120" s="12" t="s">
        <v>529</v>
      </c>
      <c r="C120" s="12" t="s">
        <v>530</v>
      </c>
      <c r="D120" s="95">
        <v>43111</v>
      </c>
      <c r="E120" s="12" t="s">
        <v>34</v>
      </c>
      <c r="F120" s="92">
        <v>49</v>
      </c>
      <c r="G120" s="93">
        <v>1</v>
      </c>
      <c r="H120" s="94">
        <v>53129555</v>
      </c>
      <c r="I120" s="94">
        <v>35158</v>
      </c>
    </row>
    <row r="121" spans="2:9" ht="15.75">
      <c r="B121" s="89" t="s">
        <v>593</v>
      </c>
      <c r="C121" s="89" t="s">
        <v>594</v>
      </c>
      <c r="D121" s="95">
        <v>43055</v>
      </c>
      <c r="E121" s="91" t="s">
        <v>19</v>
      </c>
      <c r="F121" s="92">
        <v>35</v>
      </c>
      <c r="G121" s="93">
        <v>1</v>
      </c>
      <c r="H121" s="94">
        <v>52438330</v>
      </c>
      <c r="I121" s="94">
        <v>38016</v>
      </c>
    </row>
    <row r="122" spans="2:9" ht="15.75">
      <c r="B122" s="12" t="s">
        <v>490</v>
      </c>
      <c r="C122" s="12" t="s">
        <v>491</v>
      </c>
      <c r="D122" s="95">
        <v>43153</v>
      </c>
      <c r="E122" s="12" t="s">
        <v>24</v>
      </c>
      <c r="F122" s="92"/>
      <c r="G122" s="93">
        <v>1</v>
      </c>
      <c r="H122" s="99">
        <v>52431440</v>
      </c>
      <c r="I122" s="100">
        <v>35341</v>
      </c>
    </row>
    <row r="123" spans="2:9" ht="15.75">
      <c r="B123" s="12" t="s">
        <v>319</v>
      </c>
      <c r="C123" s="12" t="s">
        <v>320</v>
      </c>
      <c r="D123" s="95">
        <v>43251</v>
      </c>
      <c r="E123" s="12" t="s">
        <v>29</v>
      </c>
      <c r="F123" s="92">
        <v>48</v>
      </c>
      <c r="G123" s="93">
        <v>1</v>
      </c>
      <c r="H123" s="97">
        <v>50994715</v>
      </c>
      <c r="I123" s="97">
        <v>36545</v>
      </c>
    </row>
    <row r="124" spans="2:9" ht="15.75">
      <c r="B124" s="12" t="s">
        <v>204</v>
      </c>
      <c r="C124" s="12" t="s">
        <v>205</v>
      </c>
      <c r="D124" s="13">
        <v>43370</v>
      </c>
      <c r="E124" s="14" t="s">
        <v>24</v>
      </c>
      <c r="F124" s="15">
        <v>65</v>
      </c>
      <c r="G124" s="16">
        <v>1</v>
      </c>
      <c r="H124" s="17">
        <v>50225550</v>
      </c>
      <c r="I124" s="17">
        <v>36252</v>
      </c>
    </row>
    <row r="125" spans="2:9" ht="15.75">
      <c r="B125" s="89" t="s">
        <v>112</v>
      </c>
      <c r="C125" s="89" t="s">
        <v>112</v>
      </c>
      <c r="D125" s="95">
        <v>43468</v>
      </c>
      <c r="E125" s="12" t="s">
        <v>16</v>
      </c>
      <c r="F125" s="121">
        <v>36</v>
      </c>
      <c r="G125" s="93"/>
      <c r="H125" s="110">
        <v>49953415</v>
      </c>
      <c r="I125" s="110">
        <v>33970</v>
      </c>
    </row>
    <row r="126" spans="2:9" ht="15.75">
      <c r="B126" s="89" t="s">
        <v>542</v>
      </c>
      <c r="C126" s="89" t="s">
        <v>543</v>
      </c>
      <c r="D126" s="95">
        <v>43097</v>
      </c>
      <c r="E126" s="91" t="s">
        <v>16</v>
      </c>
      <c r="F126" s="92"/>
      <c r="G126" s="93">
        <v>1</v>
      </c>
      <c r="H126" s="94">
        <v>49656665</v>
      </c>
      <c r="I126" s="94">
        <v>36631</v>
      </c>
    </row>
    <row r="127" spans="2:9" ht="15.75">
      <c r="B127" s="89" t="s">
        <v>520</v>
      </c>
      <c r="C127" s="89" t="s">
        <v>521</v>
      </c>
      <c r="D127" s="95">
        <v>43118</v>
      </c>
      <c r="E127" s="91" t="s">
        <v>19</v>
      </c>
      <c r="F127" s="92"/>
      <c r="G127" s="93">
        <v>1</v>
      </c>
      <c r="H127" s="94">
        <v>48982863</v>
      </c>
      <c r="I127" s="94">
        <v>33945</v>
      </c>
    </row>
    <row r="128" spans="2:9" ht="15.75">
      <c r="B128" s="89" t="s">
        <v>372</v>
      </c>
      <c r="C128" s="89" t="s">
        <v>373</v>
      </c>
      <c r="D128" s="95">
        <v>43230</v>
      </c>
      <c r="E128" s="12" t="s">
        <v>24</v>
      </c>
      <c r="F128" s="92">
        <v>46</v>
      </c>
      <c r="G128" s="93">
        <v>1</v>
      </c>
      <c r="H128" s="97">
        <v>48650953</v>
      </c>
      <c r="I128" s="97">
        <v>33444</v>
      </c>
    </row>
    <row r="129" spans="2:9" ht="15.75">
      <c r="B129" s="12" t="s">
        <v>329</v>
      </c>
      <c r="C129" s="12" t="s">
        <v>330</v>
      </c>
      <c r="D129" s="95">
        <v>43286</v>
      </c>
      <c r="E129" s="12" t="s">
        <v>24</v>
      </c>
      <c r="F129" s="92"/>
      <c r="G129" s="93">
        <v>1</v>
      </c>
      <c r="H129" s="97">
        <v>48452154</v>
      </c>
      <c r="I129" s="97">
        <v>34855</v>
      </c>
    </row>
    <row r="130" spans="2:9" ht="15.75">
      <c r="B130" s="106" t="s">
        <v>954</v>
      </c>
      <c r="C130" s="104" t="s">
        <v>955</v>
      </c>
      <c r="D130" s="95">
        <v>42607</v>
      </c>
      <c r="E130" s="12" t="s">
        <v>24</v>
      </c>
      <c r="F130" s="96">
        <v>39</v>
      </c>
      <c r="G130" s="93">
        <v>1</v>
      </c>
      <c r="H130" s="126">
        <v>48112912</v>
      </c>
      <c r="I130" s="126">
        <v>36503</v>
      </c>
    </row>
    <row r="131" spans="2:9" ht="15.75">
      <c r="B131" s="106" t="s">
        <v>956</v>
      </c>
      <c r="C131" s="104" t="s">
        <v>957</v>
      </c>
      <c r="D131" s="95">
        <v>42635</v>
      </c>
      <c r="E131" s="91" t="s">
        <v>29</v>
      </c>
      <c r="F131" s="96"/>
      <c r="G131" s="93">
        <v>1</v>
      </c>
      <c r="H131" s="94">
        <v>47591185</v>
      </c>
      <c r="I131" s="99">
        <v>36708</v>
      </c>
    </row>
    <row r="132" spans="2:9" ht="15.75">
      <c r="B132" s="104" t="s">
        <v>958</v>
      </c>
      <c r="C132" s="104" t="s">
        <v>959</v>
      </c>
      <c r="D132" s="95">
        <v>42663</v>
      </c>
      <c r="E132" s="108" t="s">
        <v>19</v>
      </c>
      <c r="F132" s="96">
        <v>53</v>
      </c>
      <c r="G132" s="93">
        <v>1</v>
      </c>
      <c r="H132" s="99">
        <v>47078183</v>
      </c>
      <c r="I132" s="99">
        <v>32754</v>
      </c>
    </row>
    <row r="133" spans="2:9" ht="15.75">
      <c r="B133" s="89" t="s">
        <v>538</v>
      </c>
      <c r="C133" s="89" t="s">
        <v>539</v>
      </c>
      <c r="D133" s="95">
        <v>43104</v>
      </c>
      <c r="E133" s="91" t="s">
        <v>24</v>
      </c>
      <c r="F133" s="92">
        <v>30</v>
      </c>
      <c r="G133" s="93">
        <v>1</v>
      </c>
      <c r="H133" s="94">
        <v>46937949</v>
      </c>
      <c r="I133" s="94">
        <v>32908</v>
      </c>
    </row>
    <row r="134" spans="2:9" ht="15.75">
      <c r="B134" s="89" t="s">
        <v>110</v>
      </c>
      <c r="C134" s="89" t="s">
        <v>111</v>
      </c>
      <c r="D134" s="95">
        <v>43468</v>
      </c>
      <c r="E134" s="12" t="s">
        <v>24</v>
      </c>
      <c r="F134" s="121">
        <v>41</v>
      </c>
      <c r="G134" s="93"/>
      <c r="H134" s="110">
        <v>46743711</v>
      </c>
      <c r="I134" s="110">
        <v>32156</v>
      </c>
    </row>
    <row r="135" spans="2:9" ht="15.75">
      <c r="B135" s="104" t="s">
        <v>44</v>
      </c>
      <c r="C135" s="104" t="s">
        <v>45</v>
      </c>
      <c r="D135" s="13">
        <v>43510</v>
      </c>
      <c r="E135" s="14" t="s">
        <v>19</v>
      </c>
      <c r="F135" s="15">
        <v>40</v>
      </c>
      <c r="G135" s="16">
        <v>1</v>
      </c>
      <c r="H135" s="21">
        <v>45645926</v>
      </c>
      <c r="I135" s="21">
        <v>32049</v>
      </c>
    </row>
    <row r="136" spans="2:9" ht="15.75">
      <c r="B136" s="12" t="s">
        <v>960</v>
      </c>
      <c r="C136" s="12" t="s">
        <v>961</v>
      </c>
      <c r="D136" s="95">
        <v>42761</v>
      </c>
      <c r="E136" s="12" t="s">
        <v>29</v>
      </c>
      <c r="F136" s="96">
        <v>42</v>
      </c>
      <c r="G136" s="93">
        <v>1</v>
      </c>
      <c r="H136" s="94">
        <v>45012580</v>
      </c>
      <c r="I136" s="94">
        <v>34489</v>
      </c>
    </row>
    <row r="137" spans="2:9" ht="15.75">
      <c r="B137" s="106" t="s">
        <v>962</v>
      </c>
      <c r="C137" s="104" t="s">
        <v>963</v>
      </c>
      <c r="D137" s="95">
        <v>42614</v>
      </c>
      <c r="E137" s="91" t="s">
        <v>29</v>
      </c>
      <c r="F137" s="96">
        <v>49</v>
      </c>
      <c r="G137" s="93">
        <v>1</v>
      </c>
      <c r="H137" s="99">
        <v>44844337</v>
      </c>
      <c r="I137" s="99">
        <v>32937</v>
      </c>
    </row>
    <row r="138" spans="2:9" ht="15.75">
      <c r="B138" s="12" t="s">
        <v>964</v>
      </c>
      <c r="C138" s="12" t="s">
        <v>965</v>
      </c>
      <c r="D138" s="95">
        <v>42642</v>
      </c>
      <c r="E138" s="12" t="s">
        <v>24</v>
      </c>
      <c r="F138" s="96">
        <v>52</v>
      </c>
      <c r="G138" s="93">
        <v>1</v>
      </c>
      <c r="H138" s="99">
        <v>43509407</v>
      </c>
      <c r="I138" s="99">
        <v>30573</v>
      </c>
    </row>
    <row r="139" spans="2:9" ht="15.75">
      <c r="B139" s="12" t="s">
        <v>831</v>
      </c>
      <c r="C139" s="12" t="s">
        <v>832</v>
      </c>
      <c r="D139" s="95">
        <v>42820</v>
      </c>
      <c r="E139" s="12" t="s">
        <v>24</v>
      </c>
      <c r="F139" s="96">
        <v>53</v>
      </c>
      <c r="G139" s="93">
        <v>1</v>
      </c>
      <c r="H139" s="94">
        <v>43246208</v>
      </c>
      <c r="I139" s="94">
        <v>30210</v>
      </c>
    </row>
    <row r="140" spans="2:9" ht="15.75">
      <c r="B140" s="12" t="s">
        <v>966</v>
      </c>
      <c r="C140" s="12" t="s">
        <v>967</v>
      </c>
      <c r="D140" s="95">
        <v>42761</v>
      </c>
      <c r="E140" s="12" t="s">
        <v>24</v>
      </c>
      <c r="F140" s="96">
        <v>45</v>
      </c>
      <c r="G140" s="93">
        <v>1</v>
      </c>
      <c r="H140" s="94">
        <v>43091040</v>
      </c>
      <c r="I140" s="94">
        <v>26469</v>
      </c>
    </row>
    <row r="141" spans="2:9" ht="15.75">
      <c r="B141" s="114" t="s">
        <v>698</v>
      </c>
      <c r="C141" s="114" t="s">
        <v>699</v>
      </c>
      <c r="D141" s="90">
        <v>42964</v>
      </c>
      <c r="E141" s="114" t="s">
        <v>24</v>
      </c>
      <c r="F141" s="116">
        <v>45</v>
      </c>
      <c r="G141" s="93">
        <v>1</v>
      </c>
      <c r="H141" s="94">
        <v>41650439</v>
      </c>
      <c r="I141" s="94">
        <v>30511</v>
      </c>
    </row>
    <row r="142" spans="2:9" ht="15.75">
      <c r="B142" s="12" t="s">
        <v>27</v>
      </c>
      <c r="C142" s="12" t="s">
        <v>28</v>
      </c>
      <c r="D142" s="13">
        <v>43517</v>
      </c>
      <c r="E142" s="14" t="s">
        <v>29</v>
      </c>
      <c r="F142" s="15">
        <v>45</v>
      </c>
      <c r="G142" s="16">
        <v>1</v>
      </c>
      <c r="H142" s="17">
        <v>40885370</v>
      </c>
      <c r="I142" s="17">
        <v>26680</v>
      </c>
    </row>
    <row r="143" spans="2:9" ht="15.75">
      <c r="B143" s="89" t="s">
        <v>242</v>
      </c>
      <c r="C143" s="89" t="s">
        <v>243</v>
      </c>
      <c r="D143" s="95">
        <v>43265</v>
      </c>
      <c r="E143" s="91" t="s">
        <v>24</v>
      </c>
      <c r="F143" s="92"/>
      <c r="G143" s="93">
        <v>1</v>
      </c>
      <c r="H143" s="97">
        <v>40788062</v>
      </c>
      <c r="I143" s="97">
        <v>31382</v>
      </c>
    </row>
    <row r="144" spans="2:9" ht="15.75">
      <c r="B144" s="104" t="s">
        <v>968</v>
      </c>
      <c r="C144" s="104" t="s">
        <v>969</v>
      </c>
      <c r="D144" s="95">
        <v>42663</v>
      </c>
      <c r="E144" s="108" t="s">
        <v>16</v>
      </c>
      <c r="F144" s="96"/>
      <c r="G144" s="93">
        <v>1</v>
      </c>
      <c r="H144" s="99">
        <v>40659612</v>
      </c>
      <c r="I144" s="99">
        <v>29878</v>
      </c>
    </row>
    <row r="145" spans="2:9" ht="15.75">
      <c r="B145" s="12" t="s">
        <v>163</v>
      </c>
      <c r="C145" s="12" t="s">
        <v>164</v>
      </c>
      <c r="D145" s="13">
        <v>43461</v>
      </c>
      <c r="E145" s="14" t="s">
        <v>24</v>
      </c>
      <c r="F145" s="15">
        <v>43</v>
      </c>
      <c r="G145" s="16">
        <v>1</v>
      </c>
      <c r="H145" s="17">
        <v>40511945</v>
      </c>
      <c r="I145" s="17">
        <v>28122</v>
      </c>
    </row>
    <row r="146" spans="2:9" ht="15.75">
      <c r="B146" s="104" t="s">
        <v>814</v>
      </c>
      <c r="C146" s="104" t="s">
        <v>815</v>
      </c>
      <c r="D146" s="95">
        <v>42831</v>
      </c>
      <c r="E146" s="91" t="s">
        <v>24</v>
      </c>
      <c r="F146" s="92">
        <v>37</v>
      </c>
      <c r="G146" s="93">
        <v>1</v>
      </c>
      <c r="H146" s="94">
        <v>40413635</v>
      </c>
      <c r="I146" s="94">
        <v>28410</v>
      </c>
    </row>
    <row r="147" spans="2:9" ht="15.75">
      <c r="B147" s="12" t="s">
        <v>418</v>
      </c>
      <c r="C147" s="12" t="s">
        <v>419</v>
      </c>
      <c r="D147" s="95">
        <v>43223</v>
      </c>
      <c r="E147" s="12" t="s">
        <v>19</v>
      </c>
      <c r="F147" s="92">
        <v>45</v>
      </c>
      <c r="G147" s="93">
        <v>1</v>
      </c>
      <c r="H147" s="97">
        <v>40149692</v>
      </c>
      <c r="I147" s="97">
        <v>28524</v>
      </c>
    </row>
    <row r="148" spans="2:9" ht="15.75">
      <c r="B148" s="89" t="s">
        <v>321</v>
      </c>
      <c r="C148" s="89" t="s">
        <v>322</v>
      </c>
      <c r="D148" s="95">
        <v>43265</v>
      </c>
      <c r="E148" s="91" t="s">
        <v>34</v>
      </c>
      <c r="F148" s="92">
        <v>49</v>
      </c>
      <c r="G148" s="93">
        <v>1</v>
      </c>
      <c r="H148" s="94">
        <v>39916586</v>
      </c>
      <c r="I148" s="94">
        <v>28502</v>
      </c>
    </row>
    <row r="149" spans="2:9" ht="15.75">
      <c r="B149" s="12" t="s">
        <v>970</v>
      </c>
      <c r="C149" s="12" t="s">
        <v>970</v>
      </c>
      <c r="D149" s="95">
        <v>42705</v>
      </c>
      <c r="E149" s="12" t="s">
        <v>16</v>
      </c>
      <c r="F149" s="96"/>
      <c r="G149" s="93">
        <v>1</v>
      </c>
      <c r="H149" s="99">
        <v>39778670</v>
      </c>
      <c r="I149" s="99">
        <v>30374</v>
      </c>
    </row>
    <row r="150" spans="2:9" ht="15.75">
      <c r="B150" s="89" t="s">
        <v>124</v>
      </c>
      <c r="C150" s="89" t="s">
        <v>125</v>
      </c>
      <c r="D150" s="13">
        <v>43447</v>
      </c>
      <c r="E150" s="14" t="s">
        <v>29</v>
      </c>
      <c r="F150" s="15">
        <v>48</v>
      </c>
      <c r="G150" s="16">
        <v>1</v>
      </c>
      <c r="H150" s="17">
        <v>39169930</v>
      </c>
      <c r="I150" s="17">
        <v>27693</v>
      </c>
    </row>
    <row r="151" spans="2:9" ht="15.75">
      <c r="B151" s="114" t="s">
        <v>696</v>
      </c>
      <c r="C151" s="114" t="s">
        <v>697</v>
      </c>
      <c r="D151" s="90">
        <v>42964</v>
      </c>
      <c r="E151" s="114" t="s">
        <v>29</v>
      </c>
      <c r="F151" s="116">
        <v>16</v>
      </c>
      <c r="G151" s="93">
        <v>1</v>
      </c>
      <c r="H151" s="94">
        <v>38687800</v>
      </c>
      <c r="I151" s="94">
        <v>29745</v>
      </c>
    </row>
    <row r="152" spans="2:9" ht="15.75">
      <c r="B152" s="12" t="s">
        <v>396</v>
      </c>
      <c r="C152" s="12" t="s">
        <v>397</v>
      </c>
      <c r="D152" s="95">
        <v>43251</v>
      </c>
      <c r="E152" s="12" t="s">
        <v>16</v>
      </c>
      <c r="F152" s="92"/>
      <c r="G152" s="93">
        <v>1</v>
      </c>
      <c r="H152" s="97">
        <v>37844660</v>
      </c>
      <c r="I152" s="97">
        <v>27002</v>
      </c>
    </row>
    <row r="153" spans="2:9" ht="15.75">
      <c r="B153" s="12" t="s">
        <v>178</v>
      </c>
      <c r="C153" s="12" t="s">
        <v>178</v>
      </c>
      <c r="D153" s="95">
        <v>43440</v>
      </c>
      <c r="E153" s="12" t="s">
        <v>29</v>
      </c>
      <c r="F153" s="121">
        <v>50</v>
      </c>
      <c r="G153" s="93">
        <v>1</v>
      </c>
      <c r="H153" s="110">
        <v>37708019</v>
      </c>
      <c r="I153" s="110">
        <v>26277</v>
      </c>
    </row>
    <row r="154" spans="2:9" ht="15.75">
      <c r="B154" s="12" t="s">
        <v>861</v>
      </c>
      <c r="C154" s="12" t="s">
        <v>862</v>
      </c>
      <c r="D154" s="95">
        <v>42782</v>
      </c>
      <c r="E154" s="12" t="s">
        <v>24</v>
      </c>
      <c r="F154" s="96">
        <v>35</v>
      </c>
      <c r="G154" s="93">
        <v>1</v>
      </c>
      <c r="H154" s="94">
        <v>37662308</v>
      </c>
      <c r="I154" s="94">
        <v>26494</v>
      </c>
    </row>
    <row r="155" spans="2:9" ht="15.75">
      <c r="B155" s="89" t="s">
        <v>100</v>
      </c>
      <c r="C155" s="89" t="s">
        <v>101</v>
      </c>
      <c r="D155" s="13">
        <v>43496</v>
      </c>
      <c r="E155" s="39" t="s">
        <v>34</v>
      </c>
      <c r="F155" s="19">
        <v>48</v>
      </c>
      <c r="G155" s="16">
        <v>1</v>
      </c>
      <c r="H155" s="21">
        <v>37216507</v>
      </c>
      <c r="I155" s="21">
        <v>24079</v>
      </c>
    </row>
    <row r="156" spans="2:9" ht="15.75">
      <c r="B156" s="89" t="s">
        <v>544</v>
      </c>
      <c r="C156" s="89" t="s">
        <v>545</v>
      </c>
      <c r="D156" s="95">
        <v>43097</v>
      </c>
      <c r="E156" s="91" t="s">
        <v>19</v>
      </c>
      <c r="F156" s="92">
        <v>33</v>
      </c>
      <c r="G156" s="93">
        <v>1</v>
      </c>
      <c r="H156" s="94">
        <v>36762955</v>
      </c>
      <c r="I156" s="94">
        <v>26518</v>
      </c>
    </row>
    <row r="157" spans="2:9" ht="15.75">
      <c r="B157" s="89" t="s">
        <v>57</v>
      </c>
      <c r="C157" s="89" t="s">
        <v>58</v>
      </c>
      <c r="D157" s="13">
        <v>43377</v>
      </c>
      <c r="E157" s="39" t="s">
        <v>24</v>
      </c>
      <c r="F157" s="15">
        <v>44</v>
      </c>
      <c r="G157" s="16">
        <v>1</v>
      </c>
      <c r="H157" s="17">
        <v>36535777</v>
      </c>
      <c r="I157" s="17">
        <v>24960</v>
      </c>
    </row>
    <row r="158" spans="2:9" ht="15.75">
      <c r="B158" s="89" t="s">
        <v>53</v>
      </c>
      <c r="C158" s="89" t="s">
        <v>54</v>
      </c>
      <c r="D158" s="13">
        <v>43503</v>
      </c>
      <c r="E158" s="14" t="s">
        <v>16</v>
      </c>
      <c r="F158" s="15">
        <v>56</v>
      </c>
      <c r="G158" s="16"/>
      <c r="H158" s="21">
        <v>36124840</v>
      </c>
      <c r="I158" s="21">
        <v>24810</v>
      </c>
    </row>
    <row r="159" spans="2:9" ht="15.75">
      <c r="B159" s="89" t="s">
        <v>214</v>
      </c>
      <c r="C159" s="89" t="s">
        <v>215</v>
      </c>
      <c r="D159" s="13">
        <v>43391</v>
      </c>
      <c r="E159" s="14" t="s">
        <v>29</v>
      </c>
      <c r="F159" s="15">
        <v>40</v>
      </c>
      <c r="G159" s="16">
        <v>1</v>
      </c>
      <c r="H159" s="21">
        <v>35234265</v>
      </c>
      <c r="I159" s="21">
        <v>26053</v>
      </c>
    </row>
    <row r="160" spans="2:9" ht="15.75">
      <c r="B160" s="89" t="s">
        <v>157</v>
      </c>
      <c r="C160" s="89" t="s">
        <v>158</v>
      </c>
      <c r="D160" s="13">
        <v>43426</v>
      </c>
      <c r="E160" s="39" t="s">
        <v>16</v>
      </c>
      <c r="F160" s="15">
        <v>82</v>
      </c>
      <c r="G160" s="16" t="e">
        <f>ROUNDUP(DATEDIF(D160,$B$408,"d")/7,0)</f>
        <v>#VALUE!</v>
      </c>
      <c r="H160" s="21">
        <v>34918450</v>
      </c>
      <c r="I160" s="21">
        <v>25184</v>
      </c>
    </row>
    <row r="161" spans="2:9" ht="15.75">
      <c r="B161" s="106" t="s">
        <v>971</v>
      </c>
      <c r="C161" s="104" t="s">
        <v>972</v>
      </c>
      <c r="D161" s="95">
        <v>42635</v>
      </c>
      <c r="E161" s="91" t="s">
        <v>16</v>
      </c>
      <c r="F161" s="96"/>
      <c r="G161" s="93">
        <v>1</v>
      </c>
      <c r="H161" s="94">
        <v>34771663</v>
      </c>
      <c r="I161" s="99">
        <v>25623</v>
      </c>
    </row>
    <row r="162" spans="2:9" ht="15.75">
      <c r="B162" s="89" t="s">
        <v>522</v>
      </c>
      <c r="C162" s="89" t="s">
        <v>523</v>
      </c>
      <c r="D162" s="95">
        <v>43118</v>
      </c>
      <c r="E162" s="91" t="s">
        <v>29</v>
      </c>
      <c r="F162" s="92"/>
      <c r="G162" s="93">
        <v>1</v>
      </c>
      <c r="H162" s="94">
        <v>34473263</v>
      </c>
      <c r="I162" s="94">
        <v>23745</v>
      </c>
    </row>
    <row r="163" spans="2:9" ht="15.75">
      <c r="B163" s="12" t="s">
        <v>458</v>
      </c>
      <c r="C163" s="12" t="s">
        <v>459</v>
      </c>
      <c r="D163" s="95">
        <v>43181</v>
      </c>
      <c r="E163" s="12" t="s">
        <v>16</v>
      </c>
      <c r="F163" s="92"/>
      <c r="G163" s="93">
        <v>1</v>
      </c>
      <c r="H163" s="94">
        <v>33875005</v>
      </c>
      <c r="I163" s="94">
        <v>25840</v>
      </c>
    </row>
    <row r="164" spans="2:9" ht="15.75">
      <c r="B164" s="12" t="s">
        <v>494</v>
      </c>
      <c r="C164" s="12" t="s">
        <v>495</v>
      </c>
      <c r="D164" s="95">
        <v>43153</v>
      </c>
      <c r="E164" s="12" t="s">
        <v>29</v>
      </c>
      <c r="F164" s="92"/>
      <c r="G164" s="93">
        <v>1</v>
      </c>
      <c r="H164" s="99">
        <v>33341942</v>
      </c>
      <c r="I164" s="100">
        <v>22963</v>
      </c>
    </row>
    <row r="165" spans="2:9" ht="15.75">
      <c r="B165" s="12" t="s">
        <v>518</v>
      </c>
      <c r="C165" s="12" t="s">
        <v>519</v>
      </c>
      <c r="D165" s="95">
        <v>43125</v>
      </c>
      <c r="E165" s="12" t="s">
        <v>29</v>
      </c>
      <c r="F165" s="92"/>
      <c r="G165" s="93">
        <v>1</v>
      </c>
      <c r="H165" s="94">
        <v>32776225</v>
      </c>
      <c r="I165" s="94">
        <v>22404</v>
      </c>
    </row>
    <row r="166" spans="2:9" ht="15.75">
      <c r="B166" s="89" t="s">
        <v>652</v>
      </c>
      <c r="C166" s="89" t="s">
        <v>653</v>
      </c>
      <c r="D166" s="95">
        <v>42999</v>
      </c>
      <c r="E166" s="91" t="s">
        <v>24</v>
      </c>
      <c r="F166" s="92">
        <v>60</v>
      </c>
      <c r="G166" s="93">
        <v>1</v>
      </c>
      <c r="H166" s="94">
        <v>32649801</v>
      </c>
      <c r="I166" s="94">
        <v>24272</v>
      </c>
    </row>
    <row r="167" spans="2:9" ht="15.75">
      <c r="B167" s="12" t="s">
        <v>20</v>
      </c>
      <c r="C167" s="12" t="s">
        <v>21</v>
      </c>
      <c r="D167" s="13">
        <v>43517</v>
      </c>
      <c r="E167" s="14" t="s">
        <v>22</v>
      </c>
      <c r="F167" s="19">
        <v>41</v>
      </c>
      <c r="G167" s="16">
        <v>1</v>
      </c>
      <c r="H167" s="17">
        <v>32591990</v>
      </c>
      <c r="I167" s="17">
        <v>22010</v>
      </c>
    </row>
    <row r="168" spans="2:9" ht="15.75">
      <c r="B168" s="104" t="s">
        <v>819</v>
      </c>
      <c r="C168" s="104" t="s">
        <v>820</v>
      </c>
      <c r="D168" s="95">
        <v>42824</v>
      </c>
      <c r="E168" s="91" t="s">
        <v>24</v>
      </c>
      <c r="F168" s="92">
        <v>67</v>
      </c>
      <c r="G168" s="93">
        <v>1</v>
      </c>
      <c r="H168" s="94">
        <v>32393202</v>
      </c>
      <c r="I168" s="94">
        <v>24677</v>
      </c>
    </row>
    <row r="169" spans="2:9" ht="15.75">
      <c r="B169" s="89" t="s">
        <v>349</v>
      </c>
      <c r="C169" s="89" t="s">
        <v>350</v>
      </c>
      <c r="D169" s="95">
        <v>43280</v>
      </c>
      <c r="E169" s="12" t="s">
        <v>34</v>
      </c>
      <c r="F169" s="92">
        <v>47</v>
      </c>
      <c r="G169" s="93">
        <v>1</v>
      </c>
      <c r="H169" s="97">
        <v>32136095</v>
      </c>
      <c r="I169" s="97">
        <v>22036</v>
      </c>
    </row>
    <row r="170" spans="2:9" ht="15.75">
      <c r="B170" s="12" t="s">
        <v>302</v>
      </c>
      <c r="C170" s="12" t="s">
        <v>303</v>
      </c>
      <c r="D170" s="13">
        <v>43314</v>
      </c>
      <c r="E170" s="14" t="s">
        <v>16</v>
      </c>
      <c r="F170" s="46"/>
      <c r="G170" s="16">
        <v>1</v>
      </c>
      <c r="H170" s="17">
        <v>31717741</v>
      </c>
      <c r="I170" s="17">
        <v>24942</v>
      </c>
    </row>
    <row r="171" spans="2:9" ht="15.75">
      <c r="B171" s="106" t="s">
        <v>973</v>
      </c>
      <c r="C171" s="104" t="s">
        <v>974</v>
      </c>
      <c r="D171" s="95">
        <v>42649</v>
      </c>
      <c r="E171" s="91" t="s">
        <v>24</v>
      </c>
      <c r="F171" s="96">
        <v>36</v>
      </c>
      <c r="G171" s="93">
        <v>1</v>
      </c>
      <c r="H171" s="99">
        <v>31688350</v>
      </c>
      <c r="I171" s="99">
        <v>36247</v>
      </c>
    </row>
    <row r="172" spans="2:9" ht="15.75">
      <c r="B172" s="89" t="s">
        <v>791</v>
      </c>
      <c r="C172" s="89" t="s">
        <v>792</v>
      </c>
      <c r="D172" s="95">
        <v>42852</v>
      </c>
      <c r="E172" s="91" t="s">
        <v>34</v>
      </c>
      <c r="F172" s="92">
        <v>51</v>
      </c>
      <c r="G172" s="93">
        <v>1</v>
      </c>
      <c r="H172" s="94">
        <v>31637802</v>
      </c>
      <c r="I172" s="94">
        <v>21676</v>
      </c>
    </row>
    <row r="173" spans="2:9" ht="15.75">
      <c r="B173" s="89" t="s">
        <v>586</v>
      </c>
      <c r="C173" s="89" t="s">
        <v>586</v>
      </c>
      <c r="D173" s="95">
        <v>43062</v>
      </c>
      <c r="E173" s="91" t="s">
        <v>16</v>
      </c>
      <c r="F173" s="92"/>
      <c r="G173" s="93">
        <v>1</v>
      </c>
      <c r="H173" s="94">
        <v>31471045</v>
      </c>
      <c r="I173" s="94">
        <v>23590</v>
      </c>
    </row>
    <row r="174" spans="2:9" ht="15.75">
      <c r="B174" s="89" t="s">
        <v>665</v>
      </c>
      <c r="C174" s="89" t="s">
        <v>666</v>
      </c>
      <c r="D174" s="95">
        <v>42992</v>
      </c>
      <c r="E174" s="91" t="s">
        <v>34</v>
      </c>
      <c r="F174" s="92">
        <v>49</v>
      </c>
      <c r="G174" s="93">
        <v>1</v>
      </c>
      <c r="H174" s="94">
        <v>31390941</v>
      </c>
      <c r="I174" s="94">
        <v>23109</v>
      </c>
    </row>
    <row r="175" spans="2:9" ht="15.75">
      <c r="B175" s="89" t="s">
        <v>606</v>
      </c>
      <c r="C175" s="89" t="s">
        <v>606</v>
      </c>
      <c r="D175" s="95">
        <v>43041</v>
      </c>
      <c r="E175" s="91" t="s">
        <v>34</v>
      </c>
      <c r="F175" s="92">
        <v>61</v>
      </c>
      <c r="G175" s="93">
        <v>1</v>
      </c>
      <c r="H175" s="99">
        <v>31291519</v>
      </c>
      <c r="I175" s="100">
        <v>22797</v>
      </c>
    </row>
    <row r="176" spans="2:9" ht="15.75">
      <c r="B176" s="12" t="s">
        <v>527</v>
      </c>
      <c r="C176" s="12" t="s">
        <v>528</v>
      </c>
      <c r="D176" s="95">
        <v>43111</v>
      </c>
      <c r="E176" s="12" t="s">
        <v>19</v>
      </c>
      <c r="F176" s="92">
        <v>42</v>
      </c>
      <c r="G176" s="93">
        <v>1</v>
      </c>
      <c r="H176" s="94">
        <v>31128947</v>
      </c>
      <c r="I176" s="94">
        <v>21323</v>
      </c>
    </row>
    <row r="177" spans="2:9" ht="15.75">
      <c r="B177" s="12" t="s">
        <v>975</v>
      </c>
      <c r="C177" s="12" t="s">
        <v>976</v>
      </c>
      <c r="D177" s="95">
        <v>42642</v>
      </c>
      <c r="E177" s="91" t="s">
        <v>29</v>
      </c>
      <c r="F177" s="96"/>
      <c r="G177" s="93">
        <v>1</v>
      </c>
      <c r="H177" s="99">
        <v>30504876</v>
      </c>
      <c r="I177" s="99">
        <v>21964</v>
      </c>
    </row>
    <row r="178" spans="2:9" ht="15.75">
      <c r="B178" s="89" t="s">
        <v>118</v>
      </c>
      <c r="C178" s="89" t="s">
        <v>119</v>
      </c>
      <c r="D178" s="95">
        <v>43475</v>
      </c>
      <c r="E178" s="91" t="s">
        <v>24</v>
      </c>
      <c r="F178" s="121">
        <v>37</v>
      </c>
      <c r="G178" s="93">
        <v>1</v>
      </c>
      <c r="H178" s="97">
        <v>30441048</v>
      </c>
      <c r="I178" s="97">
        <v>19844</v>
      </c>
    </row>
    <row r="179" spans="2:9" ht="15.75">
      <c r="B179" s="106" t="s">
        <v>977</v>
      </c>
      <c r="C179" s="127" t="s">
        <v>978</v>
      </c>
      <c r="D179" s="95">
        <v>42600</v>
      </c>
      <c r="E179" s="108" t="s">
        <v>16</v>
      </c>
      <c r="F179" s="92"/>
      <c r="G179" s="93">
        <v>1</v>
      </c>
      <c r="H179" s="110">
        <v>30214468</v>
      </c>
      <c r="I179" s="110">
        <v>23262</v>
      </c>
    </row>
    <row r="180" spans="2:9" ht="15.75">
      <c r="B180" s="89" t="s">
        <v>609</v>
      </c>
      <c r="C180" s="89" t="s">
        <v>610</v>
      </c>
      <c r="D180" s="95">
        <v>43041</v>
      </c>
      <c r="E180" s="91" t="s">
        <v>34</v>
      </c>
      <c r="F180" s="92">
        <v>55</v>
      </c>
      <c r="G180" s="93">
        <v>1</v>
      </c>
      <c r="H180" s="99">
        <v>29722933</v>
      </c>
      <c r="I180" s="100">
        <v>21858</v>
      </c>
    </row>
    <row r="181" spans="2:9" ht="15.75">
      <c r="B181" s="105" t="s">
        <v>221</v>
      </c>
      <c r="C181" s="89" t="s">
        <v>222</v>
      </c>
      <c r="D181" s="13">
        <v>43398</v>
      </c>
      <c r="E181" s="39" t="s">
        <v>24</v>
      </c>
      <c r="F181" s="19">
        <v>45</v>
      </c>
      <c r="G181" s="16">
        <v>1</v>
      </c>
      <c r="H181" s="21">
        <v>29367335</v>
      </c>
      <c r="I181" s="21">
        <v>27955</v>
      </c>
    </row>
    <row r="182" spans="2:9" ht="15.75">
      <c r="B182" s="89" t="s">
        <v>783</v>
      </c>
      <c r="C182" s="89" t="s">
        <v>784</v>
      </c>
      <c r="D182" s="95">
        <v>42866</v>
      </c>
      <c r="E182" s="91" t="s">
        <v>24</v>
      </c>
      <c r="F182" s="92">
        <v>36</v>
      </c>
      <c r="G182" s="93">
        <v>1</v>
      </c>
      <c r="H182" s="94">
        <v>29185215</v>
      </c>
      <c r="I182" s="94">
        <v>20618</v>
      </c>
    </row>
    <row r="183" spans="2:9" ht="15.75">
      <c r="B183" s="89" t="s">
        <v>643</v>
      </c>
      <c r="C183" s="89" t="s">
        <v>644</v>
      </c>
      <c r="D183" s="95">
        <v>43006</v>
      </c>
      <c r="E183" s="91" t="s">
        <v>24</v>
      </c>
      <c r="F183" s="92"/>
      <c r="G183" s="93">
        <v>1</v>
      </c>
      <c r="H183" s="94">
        <v>29170194</v>
      </c>
      <c r="I183" s="94">
        <v>21119</v>
      </c>
    </row>
    <row r="184" spans="2:9" ht="15.75">
      <c r="B184" s="12" t="s">
        <v>115</v>
      </c>
      <c r="C184" s="12" t="s">
        <v>116</v>
      </c>
      <c r="D184" s="13">
        <v>43454</v>
      </c>
      <c r="E184" s="14" t="s">
        <v>16</v>
      </c>
      <c r="F184" s="40"/>
      <c r="G184" s="16">
        <v>1</v>
      </c>
      <c r="H184" s="17">
        <v>28822290</v>
      </c>
      <c r="I184" s="17">
        <v>22105</v>
      </c>
    </row>
    <row r="185" spans="2:9" ht="15.75">
      <c r="B185" s="12" t="s">
        <v>361</v>
      </c>
      <c r="C185" s="12" t="s">
        <v>362</v>
      </c>
      <c r="D185" s="95">
        <v>43286</v>
      </c>
      <c r="E185" s="12" t="s">
        <v>29</v>
      </c>
      <c r="F185" s="92"/>
      <c r="G185" s="93">
        <v>1</v>
      </c>
      <c r="H185" s="97">
        <v>28818518</v>
      </c>
      <c r="I185" s="97">
        <v>20075</v>
      </c>
    </row>
    <row r="186" spans="2:9" ht="15.75">
      <c r="B186" s="128" t="s">
        <v>979</v>
      </c>
      <c r="C186" s="104" t="s">
        <v>980</v>
      </c>
      <c r="D186" s="95">
        <v>42607</v>
      </c>
      <c r="E186" s="91" t="s">
        <v>29</v>
      </c>
      <c r="F186" s="96">
        <v>50</v>
      </c>
      <c r="G186" s="93">
        <v>1</v>
      </c>
      <c r="H186" s="120">
        <v>28652885</v>
      </c>
      <c r="I186" s="120">
        <v>21381</v>
      </c>
    </row>
    <row r="187" spans="2:9" ht="15.75">
      <c r="B187" s="89" t="s">
        <v>540</v>
      </c>
      <c r="C187" s="89" t="s">
        <v>541</v>
      </c>
      <c r="D187" s="95">
        <v>43104</v>
      </c>
      <c r="E187" s="91" t="s">
        <v>29</v>
      </c>
      <c r="F187" s="92">
        <v>28</v>
      </c>
      <c r="G187" s="93">
        <v>1</v>
      </c>
      <c r="H187" s="94">
        <v>28593685</v>
      </c>
      <c r="I187" s="94">
        <v>19150</v>
      </c>
    </row>
    <row r="188" spans="2:9" ht="15.75">
      <c r="B188" s="106" t="s">
        <v>981</v>
      </c>
      <c r="C188" s="104" t="s">
        <v>982</v>
      </c>
      <c r="D188" s="95">
        <v>42726</v>
      </c>
      <c r="E188" s="12" t="s">
        <v>24</v>
      </c>
      <c r="F188" s="96">
        <v>36</v>
      </c>
      <c r="G188" s="93">
        <v>1</v>
      </c>
      <c r="H188" s="94">
        <v>28368475</v>
      </c>
      <c r="I188" s="94">
        <v>20654</v>
      </c>
    </row>
    <row r="189" spans="2:9" ht="15.75">
      <c r="B189" s="12" t="s">
        <v>273</v>
      </c>
      <c r="C189" s="12" t="s">
        <v>274</v>
      </c>
      <c r="D189" s="13">
        <v>43370</v>
      </c>
      <c r="E189" s="14" t="s">
        <v>29</v>
      </c>
      <c r="F189" s="15">
        <v>40</v>
      </c>
      <c r="G189" s="16">
        <v>1</v>
      </c>
      <c r="H189" s="17">
        <v>28365631</v>
      </c>
      <c r="I189" s="17">
        <v>20000</v>
      </c>
    </row>
    <row r="190" spans="2:9" ht="15.75">
      <c r="B190" s="12" t="s">
        <v>983</v>
      </c>
      <c r="C190" s="12" t="s">
        <v>984</v>
      </c>
      <c r="D190" s="95">
        <v>42621</v>
      </c>
      <c r="E190" s="12" t="s">
        <v>24</v>
      </c>
      <c r="F190" s="93">
        <v>54</v>
      </c>
      <c r="G190" s="93">
        <v>1</v>
      </c>
      <c r="H190" s="94">
        <v>28193194</v>
      </c>
      <c r="I190" s="94">
        <v>19953</v>
      </c>
    </row>
    <row r="191" spans="2:9" ht="15.75">
      <c r="B191" s="104" t="s">
        <v>865</v>
      </c>
      <c r="C191" s="104" t="s">
        <v>866</v>
      </c>
      <c r="D191" s="95">
        <v>42782</v>
      </c>
      <c r="E191" s="91" t="s">
        <v>29</v>
      </c>
      <c r="F191" s="92">
        <v>40</v>
      </c>
      <c r="G191" s="93">
        <v>1</v>
      </c>
      <c r="H191" s="94">
        <v>27344320</v>
      </c>
      <c r="I191" s="94">
        <v>18907</v>
      </c>
    </row>
    <row r="192" spans="2:9" ht="15.75">
      <c r="B192" s="106" t="s">
        <v>985</v>
      </c>
      <c r="C192" s="129" t="s">
        <v>985</v>
      </c>
      <c r="D192" s="95">
        <v>42600</v>
      </c>
      <c r="E192" s="91" t="s">
        <v>16</v>
      </c>
      <c r="F192" s="96"/>
      <c r="G192" s="93">
        <v>1</v>
      </c>
      <c r="H192" s="110">
        <v>27158974</v>
      </c>
      <c r="I192" s="110">
        <v>18030</v>
      </c>
    </row>
    <row r="193" spans="2:9" ht="15.75">
      <c r="B193" s="104" t="s">
        <v>888</v>
      </c>
      <c r="C193" s="104" t="s">
        <v>889</v>
      </c>
      <c r="D193" s="95">
        <v>42733</v>
      </c>
      <c r="E193" s="108" t="s">
        <v>22</v>
      </c>
      <c r="F193" s="96">
        <v>29</v>
      </c>
      <c r="G193" s="93">
        <v>1</v>
      </c>
      <c r="H193" s="94">
        <v>26033272</v>
      </c>
      <c r="I193" s="94">
        <v>18302</v>
      </c>
    </row>
    <row r="194" spans="2:9" ht="15.75">
      <c r="B194" s="12" t="s">
        <v>200</v>
      </c>
      <c r="C194" s="12" t="s">
        <v>200</v>
      </c>
      <c r="D194" s="13">
        <v>43370</v>
      </c>
      <c r="E194" s="14" t="s">
        <v>60</v>
      </c>
      <c r="F194" s="40"/>
      <c r="G194" s="16">
        <v>1</v>
      </c>
      <c r="H194" s="21">
        <v>25473203</v>
      </c>
      <c r="I194" s="21">
        <v>21066</v>
      </c>
    </row>
    <row r="195" spans="2:9" ht="15.75">
      <c r="B195" s="104" t="s">
        <v>813</v>
      </c>
      <c r="C195" s="104" t="s">
        <v>813</v>
      </c>
      <c r="D195" s="95">
        <v>42831</v>
      </c>
      <c r="E195" s="91" t="s">
        <v>24</v>
      </c>
      <c r="F195" s="92">
        <v>41</v>
      </c>
      <c r="G195" s="93">
        <v>1</v>
      </c>
      <c r="H195" s="94">
        <v>25421311</v>
      </c>
      <c r="I195" s="94">
        <v>17913</v>
      </c>
    </row>
    <row r="196" spans="2:9" ht="15.75">
      <c r="B196" s="114" t="s">
        <v>708</v>
      </c>
      <c r="C196" s="114" t="s">
        <v>708</v>
      </c>
      <c r="D196" s="90">
        <v>42957</v>
      </c>
      <c r="E196" s="114" t="s">
        <v>24</v>
      </c>
      <c r="F196" s="116">
        <v>78</v>
      </c>
      <c r="G196" s="93">
        <v>1</v>
      </c>
      <c r="H196" s="94">
        <v>24961590</v>
      </c>
      <c r="I196" s="94">
        <v>19439</v>
      </c>
    </row>
    <row r="197" spans="2:9" ht="15.75">
      <c r="B197" s="12" t="s">
        <v>867</v>
      </c>
      <c r="C197" s="12" t="s">
        <v>868</v>
      </c>
      <c r="D197" s="95">
        <v>42782</v>
      </c>
      <c r="E197" s="12" t="s">
        <v>24</v>
      </c>
      <c r="F197" s="96">
        <v>32</v>
      </c>
      <c r="G197" s="93">
        <v>1</v>
      </c>
      <c r="H197" s="94">
        <v>24912945</v>
      </c>
      <c r="I197" s="94">
        <v>17558</v>
      </c>
    </row>
    <row r="198" spans="2:9" ht="15.75">
      <c r="B198" s="106" t="s">
        <v>986</v>
      </c>
      <c r="C198" s="104" t="s">
        <v>987</v>
      </c>
      <c r="D198" s="95">
        <v>42635</v>
      </c>
      <c r="E198" s="91" t="s">
        <v>24</v>
      </c>
      <c r="F198" s="96">
        <v>70</v>
      </c>
      <c r="G198" s="93">
        <v>1</v>
      </c>
      <c r="H198" s="94">
        <v>24705696</v>
      </c>
      <c r="I198" s="99">
        <v>19045</v>
      </c>
    </row>
    <row r="199" spans="2:9" ht="15.75">
      <c r="B199" s="89" t="s">
        <v>799</v>
      </c>
      <c r="C199" s="89" t="s">
        <v>800</v>
      </c>
      <c r="D199" s="95">
        <v>42845</v>
      </c>
      <c r="E199" s="91" t="s">
        <v>19</v>
      </c>
      <c r="F199" s="92">
        <v>31</v>
      </c>
      <c r="G199" s="93">
        <v>1</v>
      </c>
      <c r="H199" s="94">
        <v>24626838</v>
      </c>
      <c r="I199" s="94">
        <v>17197</v>
      </c>
    </row>
    <row r="200" spans="2:9" ht="15.75">
      <c r="B200" s="12" t="s">
        <v>113</v>
      </c>
      <c r="C200" s="12" t="s">
        <v>113</v>
      </c>
      <c r="D200" s="13">
        <v>43461</v>
      </c>
      <c r="E200" s="14" t="s">
        <v>114</v>
      </c>
      <c r="F200" s="40"/>
      <c r="G200" s="16">
        <v>1</v>
      </c>
      <c r="H200" s="17">
        <v>24536870</v>
      </c>
      <c r="I200" s="17">
        <v>16749</v>
      </c>
    </row>
    <row r="201" spans="2:9" ht="15.75">
      <c r="B201" s="89" t="s">
        <v>327</v>
      </c>
      <c r="C201" s="89" t="s">
        <v>328</v>
      </c>
      <c r="D201" s="95">
        <v>43321</v>
      </c>
      <c r="E201" s="12" t="s">
        <v>16</v>
      </c>
      <c r="F201" s="92"/>
      <c r="G201" s="93">
        <v>1</v>
      </c>
      <c r="H201" s="110">
        <v>24488847</v>
      </c>
      <c r="I201" s="110">
        <v>19119</v>
      </c>
    </row>
    <row r="202" spans="2:9" ht="15.75">
      <c r="B202" s="89" t="s">
        <v>367</v>
      </c>
      <c r="C202" s="89" t="s">
        <v>368</v>
      </c>
      <c r="D202" s="95">
        <v>43279</v>
      </c>
      <c r="E202" s="12" t="s">
        <v>29</v>
      </c>
      <c r="F202" s="92"/>
      <c r="G202" s="93">
        <v>1</v>
      </c>
      <c r="H202" s="97">
        <v>24284688</v>
      </c>
      <c r="I202" s="97">
        <v>16284</v>
      </c>
    </row>
    <row r="203" spans="2:9" ht="15.75">
      <c r="B203" s="89" t="s">
        <v>801</v>
      </c>
      <c r="C203" s="89" t="s">
        <v>802</v>
      </c>
      <c r="D203" s="95">
        <v>42845</v>
      </c>
      <c r="E203" s="91" t="s">
        <v>24</v>
      </c>
      <c r="F203" s="92">
        <v>34</v>
      </c>
      <c r="G203" s="93">
        <v>1</v>
      </c>
      <c r="H203" s="94">
        <v>24192228</v>
      </c>
      <c r="I203" s="94">
        <v>16688</v>
      </c>
    </row>
    <row r="204" spans="2:9" ht="15.75">
      <c r="B204" s="89" t="s">
        <v>194</v>
      </c>
      <c r="C204" s="89" t="s">
        <v>194</v>
      </c>
      <c r="D204" s="13">
        <v>43391</v>
      </c>
      <c r="E204" s="14" t="s">
        <v>195</v>
      </c>
      <c r="F204" s="19">
        <v>60</v>
      </c>
      <c r="G204" s="16">
        <v>1</v>
      </c>
      <c r="H204" s="130">
        <v>24074810</v>
      </c>
      <c r="I204" s="130">
        <v>16938</v>
      </c>
    </row>
    <row r="205" spans="2:9" ht="15.75">
      <c r="B205" s="114" t="s">
        <v>690</v>
      </c>
      <c r="C205" s="114" t="s">
        <v>691</v>
      </c>
      <c r="D205" s="90">
        <v>42971</v>
      </c>
      <c r="E205" s="114" t="s">
        <v>24</v>
      </c>
      <c r="F205" s="116">
        <v>31</v>
      </c>
      <c r="G205" s="93">
        <v>1</v>
      </c>
      <c r="H205" s="94">
        <v>24038299</v>
      </c>
      <c r="I205" s="94">
        <v>17720</v>
      </c>
    </row>
    <row r="206" spans="2:9" ht="15.75">
      <c r="B206" s="89" t="s">
        <v>671</v>
      </c>
      <c r="C206" s="89" t="s">
        <v>672</v>
      </c>
      <c r="D206" s="95">
        <v>42992</v>
      </c>
      <c r="E206" s="91" t="s">
        <v>29</v>
      </c>
      <c r="F206" s="92">
        <v>40</v>
      </c>
      <c r="G206" s="93">
        <v>1</v>
      </c>
      <c r="H206" s="94">
        <v>23891021</v>
      </c>
      <c r="I206" s="94">
        <v>16910</v>
      </c>
    </row>
    <row r="207" spans="2:9" ht="15.75">
      <c r="B207" s="12" t="s">
        <v>313</v>
      </c>
      <c r="C207" s="12" t="s">
        <v>314</v>
      </c>
      <c r="D207" s="13">
        <v>43335</v>
      </c>
      <c r="E207" s="14" t="s">
        <v>24</v>
      </c>
      <c r="F207" s="46">
        <v>42</v>
      </c>
      <c r="G207" s="16">
        <v>1</v>
      </c>
      <c r="H207" s="124">
        <v>23545776</v>
      </c>
      <c r="I207" s="124">
        <v>17367</v>
      </c>
    </row>
    <row r="208" spans="2:9" ht="15.75">
      <c r="B208" s="105" t="s">
        <v>225</v>
      </c>
      <c r="C208" s="89" t="s">
        <v>226</v>
      </c>
      <c r="D208" s="13">
        <v>43398</v>
      </c>
      <c r="E208" s="39" t="s">
        <v>29</v>
      </c>
      <c r="F208" s="15">
        <v>40</v>
      </c>
      <c r="G208" s="16">
        <v>1</v>
      </c>
      <c r="H208" s="21">
        <v>23497955</v>
      </c>
      <c r="I208" s="21">
        <v>22758</v>
      </c>
    </row>
    <row r="209" spans="2:9" ht="15.75">
      <c r="B209" s="89" t="s">
        <v>570</v>
      </c>
      <c r="C209" s="89" t="s">
        <v>571</v>
      </c>
      <c r="D209" s="90">
        <v>43083</v>
      </c>
      <c r="E209" s="91" t="s">
        <v>29</v>
      </c>
      <c r="F209" s="92">
        <v>31</v>
      </c>
      <c r="G209" s="93">
        <v>1</v>
      </c>
      <c r="H209" s="94">
        <v>23002880</v>
      </c>
      <c r="I209" s="94">
        <v>17237</v>
      </c>
    </row>
    <row r="210" spans="2:9" ht="15.75">
      <c r="B210" s="89" t="s">
        <v>223</v>
      </c>
      <c r="C210" s="89" t="s">
        <v>224</v>
      </c>
      <c r="D210" s="95">
        <v>43405</v>
      </c>
      <c r="E210" s="12" t="s">
        <v>29</v>
      </c>
      <c r="F210" s="121">
        <v>40</v>
      </c>
      <c r="G210" s="93">
        <v>1</v>
      </c>
      <c r="H210" s="97">
        <v>22884862</v>
      </c>
      <c r="I210" s="97">
        <v>16130</v>
      </c>
    </row>
    <row r="211" spans="2:9" ht="15.75">
      <c r="B211" s="12" t="s">
        <v>833</v>
      </c>
      <c r="C211" s="12" t="s">
        <v>834</v>
      </c>
      <c r="D211" s="95">
        <v>42820</v>
      </c>
      <c r="E211" s="12" t="s">
        <v>24</v>
      </c>
      <c r="F211" s="96">
        <v>34</v>
      </c>
      <c r="G211" s="93">
        <v>1</v>
      </c>
      <c r="H211" s="94">
        <v>22685871</v>
      </c>
      <c r="I211" s="94">
        <v>15923</v>
      </c>
    </row>
    <row r="212" spans="2:9" ht="15.75">
      <c r="B212" s="89" t="s">
        <v>191</v>
      </c>
      <c r="C212" s="89" t="s">
        <v>191</v>
      </c>
      <c r="D212" s="95">
        <v>43405</v>
      </c>
      <c r="E212" s="91" t="s">
        <v>24</v>
      </c>
      <c r="F212" s="121">
        <v>47</v>
      </c>
      <c r="G212" s="93">
        <v>1</v>
      </c>
      <c r="H212" s="97">
        <v>22559961</v>
      </c>
      <c r="I212" s="97">
        <v>15071</v>
      </c>
    </row>
    <row r="213" spans="2:9" ht="15.75">
      <c r="B213" s="89" t="s">
        <v>174</v>
      </c>
      <c r="C213" s="89" t="s">
        <v>175</v>
      </c>
      <c r="D213" s="95">
        <v>43405</v>
      </c>
      <c r="E213" s="12" t="s">
        <v>34</v>
      </c>
      <c r="F213" s="131">
        <v>32</v>
      </c>
      <c r="G213" s="93">
        <v>1</v>
      </c>
      <c r="H213" s="97">
        <v>22325545</v>
      </c>
      <c r="I213" s="97">
        <v>14534</v>
      </c>
    </row>
    <row r="214" spans="2:9" ht="15.75">
      <c r="B214" s="12" t="s">
        <v>466</v>
      </c>
      <c r="C214" s="12" t="s">
        <v>467</v>
      </c>
      <c r="D214" s="95">
        <v>43174</v>
      </c>
      <c r="E214" s="12" t="s">
        <v>90</v>
      </c>
      <c r="F214" s="92"/>
      <c r="G214" s="93">
        <v>1</v>
      </c>
      <c r="H214" s="94">
        <v>22294885</v>
      </c>
      <c r="I214" s="94">
        <v>15082</v>
      </c>
    </row>
    <row r="215" spans="2:9" ht="15.75">
      <c r="B215" s="89" t="s">
        <v>723</v>
      </c>
      <c r="C215" s="89" t="s">
        <v>724</v>
      </c>
      <c r="D215" s="95">
        <v>42943</v>
      </c>
      <c r="E215" s="91" t="s">
        <v>29</v>
      </c>
      <c r="F215" s="92">
        <v>40</v>
      </c>
      <c r="G215" s="93">
        <v>0</v>
      </c>
      <c r="H215" s="99">
        <v>22288181</v>
      </c>
      <c r="I215" s="100">
        <v>15938</v>
      </c>
    </row>
    <row r="216" spans="2:9" ht="15.75">
      <c r="B216" s="12" t="s">
        <v>988</v>
      </c>
      <c r="C216" s="12" t="s">
        <v>989</v>
      </c>
      <c r="D216" s="95">
        <v>42698</v>
      </c>
      <c r="E216" s="12" t="s">
        <v>29</v>
      </c>
      <c r="F216" s="96"/>
      <c r="G216" s="93">
        <v>1</v>
      </c>
      <c r="H216" s="99">
        <v>22261320</v>
      </c>
      <c r="I216" s="99">
        <v>16467</v>
      </c>
    </row>
    <row r="217" spans="2:9" ht="15.75">
      <c r="B217" s="89" t="s">
        <v>476</v>
      </c>
      <c r="C217" s="89" t="s">
        <v>477</v>
      </c>
      <c r="D217" s="95">
        <v>43167</v>
      </c>
      <c r="E217" s="91" t="s">
        <v>24</v>
      </c>
      <c r="F217" s="92">
        <v>37</v>
      </c>
      <c r="G217" s="93"/>
      <c r="H217" s="97">
        <v>22261102</v>
      </c>
      <c r="I217" s="97">
        <v>14865</v>
      </c>
    </row>
    <row r="218" spans="2:9" ht="15.75">
      <c r="B218" s="106" t="s">
        <v>894</v>
      </c>
      <c r="C218" s="104" t="s">
        <v>895</v>
      </c>
      <c r="D218" s="95">
        <v>42684</v>
      </c>
      <c r="E218" s="91" t="s">
        <v>34</v>
      </c>
      <c r="F218" s="96">
        <v>46</v>
      </c>
      <c r="G218" s="93">
        <v>1</v>
      </c>
      <c r="H218" s="94">
        <v>22206630</v>
      </c>
      <c r="I218" s="99">
        <v>17264</v>
      </c>
    </row>
    <row r="219" spans="2:9" ht="15.75">
      <c r="B219" s="89" t="s">
        <v>787</v>
      </c>
      <c r="C219" s="89" t="s">
        <v>788</v>
      </c>
      <c r="D219" s="95">
        <v>42859</v>
      </c>
      <c r="E219" s="91" t="s">
        <v>34</v>
      </c>
      <c r="F219" s="92">
        <v>39</v>
      </c>
      <c r="G219" s="93">
        <v>1</v>
      </c>
      <c r="H219" s="94">
        <v>22083918</v>
      </c>
      <c r="I219" s="94">
        <v>15504</v>
      </c>
    </row>
    <row r="220" spans="2:9" ht="15.75">
      <c r="B220" s="12" t="s">
        <v>990</v>
      </c>
      <c r="C220" s="12" t="s">
        <v>991</v>
      </c>
      <c r="D220" s="95">
        <v>42761</v>
      </c>
      <c r="E220" s="12" t="s">
        <v>24</v>
      </c>
      <c r="F220" s="96">
        <v>42</v>
      </c>
      <c r="G220" s="93">
        <v>1</v>
      </c>
      <c r="H220" s="94">
        <v>22033442</v>
      </c>
      <c r="I220" s="94">
        <v>15245</v>
      </c>
    </row>
    <row r="221" spans="2:9" ht="15.75">
      <c r="B221" s="12" t="s">
        <v>992</v>
      </c>
      <c r="C221" s="12" t="s">
        <v>993</v>
      </c>
      <c r="D221" s="95">
        <v>42705</v>
      </c>
      <c r="E221" s="12" t="s">
        <v>24</v>
      </c>
      <c r="F221" s="96">
        <v>38</v>
      </c>
      <c r="G221" s="93">
        <v>1</v>
      </c>
      <c r="H221" s="99">
        <v>21868115</v>
      </c>
      <c r="I221" s="99">
        <v>14444</v>
      </c>
    </row>
    <row r="222" spans="2:9" ht="15.75">
      <c r="B222" s="12" t="s">
        <v>451</v>
      </c>
      <c r="C222" s="12" t="s">
        <v>451</v>
      </c>
      <c r="D222" s="95">
        <v>43188</v>
      </c>
      <c r="E222" s="12" t="s">
        <v>90</v>
      </c>
      <c r="F222" s="92"/>
      <c r="G222" s="93"/>
      <c r="H222" s="97">
        <v>21722992</v>
      </c>
      <c r="I222" s="97">
        <v>16269</v>
      </c>
    </row>
    <row r="223" spans="2:9" ht="15.75">
      <c r="B223" s="12" t="s">
        <v>181</v>
      </c>
      <c r="C223" s="12" t="s">
        <v>182</v>
      </c>
      <c r="D223" s="13">
        <v>43433</v>
      </c>
      <c r="E223" s="14" t="s">
        <v>22</v>
      </c>
      <c r="F223" s="19">
        <v>56</v>
      </c>
      <c r="G223" s="16">
        <v>1</v>
      </c>
      <c r="H223" s="110">
        <v>21517211</v>
      </c>
      <c r="I223" s="110">
        <v>16389</v>
      </c>
    </row>
    <row r="224" spans="2:9" ht="15.75">
      <c r="B224" s="104" t="s">
        <v>882</v>
      </c>
      <c r="C224" s="104" t="s">
        <v>883</v>
      </c>
      <c r="D224" s="95">
        <v>42754</v>
      </c>
      <c r="E224" s="108" t="s">
        <v>16</v>
      </c>
      <c r="F224" s="96"/>
      <c r="G224" s="93">
        <v>1</v>
      </c>
      <c r="H224" s="94">
        <v>21220830</v>
      </c>
      <c r="I224" s="94">
        <v>16207</v>
      </c>
    </row>
    <row r="225" spans="2:9" ht="15.75">
      <c r="B225" s="89" t="s">
        <v>79</v>
      </c>
      <c r="C225" s="89" t="s">
        <v>80</v>
      </c>
      <c r="D225" s="13">
        <v>43447</v>
      </c>
      <c r="E225" s="14" t="s">
        <v>24</v>
      </c>
      <c r="F225" s="15">
        <v>46</v>
      </c>
      <c r="G225" s="16">
        <v>1</v>
      </c>
      <c r="H225" s="17">
        <v>21023463</v>
      </c>
      <c r="I225" s="17">
        <v>14578</v>
      </c>
    </row>
    <row r="226" spans="2:9" ht="15.75">
      <c r="B226" s="12" t="s">
        <v>35</v>
      </c>
      <c r="C226" s="12" t="s">
        <v>36</v>
      </c>
      <c r="D226" s="13">
        <v>43517</v>
      </c>
      <c r="E226" s="14" t="s">
        <v>16</v>
      </c>
      <c r="F226" s="15">
        <v>28</v>
      </c>
      <c r="G226" s="16">
        <v>1</v>
      </c>
      <c r="H226" s="17">
        <v>20666705</v>
      </c>
      <c r="I226" s="17">
        <v>13216</v>
      </c>
    </row>
    <row r="227" spans="2:9" ht="15.75">
      <c r="B227" s="12" t="s">
        <v>32</v>
      </c>
      <c r="C227" s="12" t="s">
        <v>33</v>
      </c>
      <c r="D227" s="13">
        <v>43524</v>
      </c>
      <c r="E227" s="14" t="s">
        <v>34</v>
      </c>
      <c r="F227" s="19">
        <v>43</v>
      </c>
      <c r="G227" s="16">
        <v>1</v>
      </c>
      <c r="H227" s="17">
        <v>20653260</v>
      </c>
      <c r="I227" s="17">
        <v>13593</v>
      </c>
    </row>
    <row r="228" spans="2:9" ht="15.75">
      <c r="B228" s="89" t="s">
        <v>433</v>
      </c>
      <c r="C228" s="89" t="s">
        <v>434</v>
      </c>
      <c r="D228" s="90">
        <v>43209</v>
      </c>
      <c r="E228" s="91" t="s">
        <v>29</v>
      </c>
      <c r="F228" s="92">
        <v>40</v>
      </c>
      <c r="G228" s="93">
        <v>1</v>
      </c>
      <c r="H228" s="97">
        <v>20487768</v>
      </c>
      <c r="I228" s="97">
        <v>15836</v>
      </c>
    </row>
    <row r="229" spans="2:9" ht="15.75">
      <c r="B229" s="12" t="s">
        <v>994</v>
      </c>
      <c r="C229" s="12" t="s">
        <v>994</v>
      </c>
      <c r="D229" s="95">
        <v>42629</v>
      </c>
      <c r="E229" s="12" t="s">
        <v>52</v>
      </c>
      <c r="F229" s="93">
        <v>45</v>
      </c>
      <c r="G229" s="93">
        <v>1</v>
      </c>
      <c r="H229" s="94">
        <v>20436699</v>
      </c>
      <c r="I229" s="99">
        <v>14974</v>
      </c>
    </row>
    <row r="230" spans="2:9" ht="15.75">
      <c r="B230" s="12" t="s">
        <v>212</v>
      </c>
      <c r="C230" s="12" t="s">
        <v>213</v>
      </c>
      <c r="D230" s="95">
        <v>43412</v>
      </c>
      <c r="E230" s="12" t="s">
        <v>24</v>
      </c>
      <c r="F230" s="121">
        <v>54</v>
      </c>
      <c r="G230" s="93">
        <v>1</v>
      </c>
      <c r="H230" s="97">
        <v>20288981</v>
      </c>
      <c r="I230" s="97">
        <v>14029</v>
      </c>
    </row>
    <row r="231" spans="2:9" ht="15.75">
      <c r="B231" s="104" t="s">
        <v>846</v>
      </c>
      <c r="C231" s="104" t="s">
        <v>847</v>
      </c>
      <c r="D231" s="95">
        <v>42796</v>
      </c>
      <c r="E231" s="91" t="s">
        <v>60</v>
      </c>
      <c r="F231" s="92"/>
      <c r="G231" s="93">
        <v>1</v>
      </c>
      <c r="H231" s="94">
        <v>20084313</v>
      </c>
      <c r="I231" s="94">
        <v>15355</v>
      </c>
    </row>
    <row r="232" spans="2:9" ht="15.75">
      <c r="B232" s="89" t="s">
        <v>995</v>
      </c>
      <c r="C232" s="89" t="s">
        <v>996</v>
      </c>
      <c r="D232" s="95">
        <v>42852</v>
      </c>
      <c r="E232" s="91" t="s">
        <v>29</v>
      </c>
      <c r="F232" s="92">
        <v>35</v>
      </c>
      <c r="G232" s="93">
        <v>1</v>
      </c>
      <c r="H232" s="94">
        <v>20083226</v>
      </c>
      <c r="I232" s="94">
        <v>14661</v>
      </c>
    </row>
    <row r="233" spans="2:9" ht="15.75">
      <c r="B233" s="104" t="s">
        <v>852</v>
      </c>
      <c r="C233" s="104" t="s">
        <v>852</v>
      </c>
      <c r="D233" s="95">
        <v>42796</v>
      </c>
      <c r="E233" s="91" t="s">
        <v>24</v>
      </c>
      <c r="F233" s="92">
        <v>48</v>
      </c>
      <c r="G233" s="93"/>
      <c r="H233" s="94">
        <v>19588500</v>
      </c>
      <c r="I233" s="94">
        <v>13594</v>
      </c>
    </row>
    <row r="234" spans="2:9" ht="15.75">
      <c r="B234" s="89" t="s">
        <v>150</v>
      </c>
      <c r="C234" s="89" t="s">
        <v>150</v>
      </c>
      <c r="D234" s="95">
        <v>43223</v>
      </c>
      <c r="E234" s="91" t="s">
        <v>34</v>
      </c>
      <c r="F234" s="92">
        <v>54</v>
      </c>
      <c r="G234" s="93">
        <v>1</v>
      </c>
      <c r="H234" s="94">
        <v>19587910</v>
      </c>
      <c r="I234" s="94">
        <v>13716</v>
      </c>
    </row>
    <row r="235" spans="2:9" ht="15.75">
      <c r="B235" s="12" t="s">
        <v>513</v>
      </c>
      <c r="C235" s="12" t="s">
        <v>514</v>
      </c>
      <c r="D235" s="95">
        <v>43125</v>
      </c>
      <c r="E235" s="12" t="s">
        <v>16</v>
      </c>
      <c r="F235" s="92"/>
      <c r="G235" s="93">
        <v>1</v>
      </c>
      <c r="H235" s="94">
        <v>19561196</v>
      </c>
      <c r="I235" s="94">
        <v>13450</v>
      </c>
    </row>
    <row r="236" spans="2:9" ht="15.75">
      <c r="B236" s="114" t="s">
        <v>709</v>
      </c>
      <c r="C236" s="114" t="s">
        <v>710</v>
      </c>
      <c r="D236" s="90">
        <v>42957</v>
      </c>
      <c r="E236" s="114" t="s">
        <v>34</v>
      </c>
      <c r="F236" s="116">
        <v>38</v>
      </c>
      <c r="G236" s="93">
        <v>1</v>
      </c>
      <c r="H236" s="94">
        <v>19439946</v>
      </c>
      <c r="I236" s="94">
        <v>14230</v>
      </c>
    </row>
    <row r="237" spans="2:9" ht="15.75">
      <c r="B237" s="12" t="s">
        <v>184</v>
      </c>
      <c r="C237" s="12" t="s">
        <v>185</v>
      </c>
      <c r="D237" s="13">
        <v>43433</v>
      </c>
      <c r="E237" s="14" t="s">
        <v>90</v>
      </c>
      <c r="F237" s="40"/>
      <c r="G237" s="16">
        <v>1</v>
      </c>
      <c r="H237" s="110">
        <v>19186738</v>
      </c>
      <c r="I237" s="110">
        <v>13068</v>
      </c>
    </row>
    <row r="238" spans="2:9" ht="15.75">
      <c r="B238" s="89" t="s">
        <v>635</v>
      </c>
      <c r="C238" s="89" t="s">
        <v>636</v>
      </c>
      <c r="D238" s="95">
        <v>43020</v>
      </c>
      <c r="E238" s="91" t="s">
        <v>34</v>
      </c>
      <c r="F238" s="92">
        <v>33</v>
      </c>
      <c r="G238" s="93">
        <v>1</v>
      </c>
      <c r="H238" s="94">
        <v>19026590</v>
      </c>
      <c r="I238" s="94">
        <v>13234</v>
      </c>
    </row>
    <row r="239" spans="2:9" ht="15.75">
      <c r="B239" s="12" t="s">
        <v>394</v>
      </c>
      <c r="C239" s="12" t="s">
        <v>395</v>
      </c>
      <c r="D239" s="95">
        <v>43258</v>
      </c>
      <c r="E239" s="12" t="s">
        <v>90</v>
      </c>
      <c r="F239" s="92"/>
      <c r="G239" s="93">
        <v>1</v>
      </c>
      <c r="H239" s="94">
        <v>18835370</v>
      </c>
      <c r="I239" s="94">
        <v>13253</v>
      </c>
    </row>
    <row r="240" spans="2:9" ht="15.75">
      <c r="B240" s="12" t="s">
        <v>877</v>
      </c>
      <c r="C240" s="12" t="s">
        <v>878</v>
      </c>
      <c r="D240" s="95">
        <v>42768</v>
      </c>
      <c r="E240" s="12" t="s">
        <v>19</v>
      </c>
      <c r="F240" s="96">
        <v>33</v>
      </c>
      <c r="G240" s="93">
        <v>1</v>
      </c>
      <c r="H240" s="94">
        <v>18643656</v>
      </c>
      <c r="I240" s="94">
        <v>13158</v>
      </c>
    </row>
    <row r="241" spans="2:9" ht="15.75">
      <c r="B241" s="89" t="s">
        <v>155</v>
      </c>
      <c r="C241" s="89" t="s">
        <v>156</v>
      </c>
      <c r="D241" s="13">
        <v>43419</v>
      </c>
      <c r="E241" s="14" t="s">
        <v>34</v>
      </c>
      <c r="F241" s="19">
        <v>28</v>
      </c>
      <c r="G241" s="16">
        <v>1</v>
      </c>
      <c r="H241" s="21">
        <v>18306770</v>
      </c>
      <c r="I241" s="21">
        <v>12297</v>
      </c>
    </row>
    <row r="242" spans="2:9" ht="15.75">
      <c r="B242" s="12" t="s">
        <v>997</v>
      </c>
      <c r="C242" s="12" t="s">
        <v>998</v>
      </c>
      <c r="D242" s="95">
        <v>42621</v>
      </c>
      <c r="E242" s="12" t="s">
        <v>34</v>
      </c>
      <c r="F242" s="93">
        <v>60</v>
      </c>
      <c r="G242" s="93">
        <v>1</v>
      </c>
      <c r="H242" s="94">
        <v>18097177</v>
      </c>
      <c r="I242" s="94">
        <v>13999</v>
      </c>
    </row>
    <row r="243" spans="2:9" ht="15.75">
      <c r="B243" s="12" t="s">
        <v>263</v>
      </c>
      <c r="C243" s="12" t="s">
        <v>264</v>
      </c>
      <c r="D243" s="13">
        <v>43363</v>
      </c>
      <c r="E243" s="14" t="s">
        <v>24</v>
      </c>
      <c r="F243" s="46">
        <v>34</v>
      </c>
      <c r="G243" s="16">
        <v>1</v>
      </c>
      <c r="H243" s="21">
        <v>17953569</v>
      </c>
      <c r="I243" s="21">
        <v>12605</v>
      </c>
    </row>
    <row r="244" spans="2:9" ht="15.75">
      <c r="B244" s="89" t="s">
        <v>75</v>
      </c>
      <c r="C244" s="89" t="s">
        <v>76</v>
      </c>
      <c r="D244" s="13">
        <v>43496</v>
      </c>
      <c r="E244" s="14" t="s">
        <v>19</v>
      </c>
      <c r="F244" s="19">
        <v>39</v>
      </c>
      <c r="G244" s="16">
        <v>1</v>
      </c>
      <c r="H244" s="21">
        <v>17942709</v>
      </c>
      <c r="I244" s="21">
        <v>12242</v>
      </c>
    </row>
    <row r="245" spans="2:9" ht="15.75">
      <c r="B245" s="89" t="s">
        <v>255</v>
      </c>
      <c r="C245" s="89" t="s">
        <v>256</v>
      </c>
      <c r="D245" s="13">
        <v>43384</v>
      </c>
      <c r="E245" s="14" t="s">
        <v>16</v>
      </c>
      <c r="F245" s="40"/>
      <c r="G245" s="16">
        <v>1</v>
      </c>
      <c r="H245" s="17">
        <v>17917095</v>
      </c>
      <c r="I245" s="17">
        <v>12604</v>
      </c>
    </row>
    <row r="246" spans="2:9" ht="15.75">
      <c r="B246" s="132" t="s">
        <v>765</v>
      </c>
      <c r="C246" s="132" t="s">
        <v>766</v>
      </c>
      <c r="D246" s="111">
        <v>42887</v>
      </c>
      <c r="E246" s="91" t="s">
        <v>24</v>
      </c>
      <c r="F246" s="92">
        <v>26</v>
      </c>
      <c r="G246" s="133">
        <v>1</v>
      </c>
      <c r="H246" s="113">
        <v>17755345</v>
      </c>
      <c r="I246" s="113">
        <v>13845</v>
      </c>
    </row>
    <row r="247" spans="2:9" ht="15.75">
      <c r="B247" s="89" t="s">
        <v>838</v>
      </c>
      <c r="C247" s="89" t="s">
        <v>839</v>
      </c>
      <c r="D247" s="95">
        <v>42803</v>
      </c>
      <c r="E247" s="91" t="s">
        <v>34</v>
      </c>
      <c r="F247" s="92">
        <v>48</v>
      </c>
      <c r="G247" s="93">
        <v>1</v>
      </c>
      <c r="H247" s="94">
        <v>17585450</v>
      </c>
      <c r="I247" s="94">
        <v>12972</v>
      </c>
    </row>
    <row r="248" spans="2:9" ht="15.75">
      <c r="B248" s="89" t="s">
        <v>55</v>
      </c>
      <c r="C248" s="89" t="s">
        <v>56</v>
      </c>
      <c r="D248" s="13">
        <v>43503</v>
      </c>
      <c r="E248" s="14" t="s">
        <v>16</v>
      </c>
      <c r="F248" s="15">
        <v>33</v>
      </c>
      <c r="G248" s="16"/>
      <c r="H248" s="21">
        <v>17344440</v>
      </c>
      <c r="I248" s="21">
        <v>11543</v>
      </c>
    </row>
    <row r="249" spans="2:9" ht="15.75">
      <c r="B249" s="12" t="s">
        <v>620</v>
      </c>
      <c r="C249" s="12" t="s">
        <v>620</v>
      </c>
      <c r="D249" s="90">
        <v>43027</v>
      </c>
      <c r="E249" s="91" t="s">
        <v>90</v>
      </c>
      <c r="F249" s="12"/>
      <c r="G249" s="93">
        <v>1</v>
      </c>
      <c r="H249" s="94">
        <v>17261326</v>
      </c>
      <c r="I249" s="94">
        <v>15395</v>
      </c>
    </row>
    <row r="250" spans="2:9" ht="15.75">
      <c r="B250" s="114" t="s">
        <v>679</v>
      </c>
      <c r="C250" s="114" t="s">
        <v>680</v>
      </c>
      <c r="D250" s="90">
        <v>42985</v>
      </c>
      <c r="E250" s="115" t="s">
        <v>34</v>
      </c>
      <c r="F250" s="116">
        <v>36</v>
      </c>
      <c r="G250" s="93">
        <v>1</v>
      </c>
      <c r="H250" s="94">
        <v>17161417</v>
      </c>
      <c r="I250" s="94">
        <v>12326</v>
      </c>
    </row>
    <row r="251" spans="2:9" ht="15.75">
      <c r="B251" s="89" t="s">
        <v>546</v>
      </c>
      <c r="C251" s="89" t="s">
        <v>547</v>
      </c>
      <c r="D251" s="95">
        <v>43097</v>
      </c>
      <c r="E251" s="91" t="s">
        <v>90</v>
      </c>
      <c r="F251" s="92"/>
      <c r="G251" s="93">
        <v>1</v>
      </c>
      <c r="H251" s="94">
        <v>17020925</v>
      </c>
      <c r="I251" s="94">
        <v>11724</v>
      </c>
    </row>
    <row r="252" spans="2:9" ht="15.75">
      <c r="B252" s="104" t="s">
        <v>999</v>
      </c>
      <c r="C252" s="104" t="s">
        <v>1000</v>
      </c>
      <c r="D252" s="95">
        <v>42691</v>
      </c>
      <c r="E252" s="91" t="s">
        <v>19</v>
      </c>
      <c r="F252" s="92"/>
      <c r="G252" s="93">
        <v>1</v>
      </c>
      <c r="H252" s="99">
        <v>16642820</v>
      </c>
      <c r="I252" s="99">
        <v>11424</v>
      </c>
    </row>
    <row r="253" spans="2:9" ht="15.75">
      <c r="B253" s="89" t="s">
        <v>633</v>
      </c>
      <c r="C253" s="89" t="s">
        <v>634</v>
      </c>
      <c r="D253" s="95">
        <v>43020</v>
      </c>
      <c r="E253" s="91" t="s">
        <v>29</v>
      </c>
      <c r="F253" s="92">
        <v>45</v>
      </c>
      <c r="G253" s="93">
        <v>1</v>
      </c>
      <c r="H253" s="94">
        <v>16304225</v>
      </c>
      <c r="I253" s="94">
        <v>12811</v>
      </c>
    </row>
    <row r="254" spans="2:9" ht="15.75">
      <c r="B254" s="114" t="s">
        <v>692</v>
      </c>
      <c r="C254" s="114" t="s">
        <v>693</v>
      </c>
      <c r="D254" s="90">
        <v>42971</v>
      </c>
      <c r="E254" s="114" t="s">
        <v>90</v>
      </c>
      <c r="F254" s="116"/>
      <c r="G254" s="93">
        <v>1</v>
      </c>
      <c r="H254" s="94">
        <v>15916774</v>
      </c>
      <c r="I254" s="94">
        <v>11348</v>
      </c>
    </row>
    <row r="255" spans="2:9" ht="15.75">
      <c r="B255" s="89" t="s">
        <v>73</v>
      </c>
      <c r="C255" s="89" t="s">
        <v>74</v>
      </c>
      <c r="D255" s="95">
        <v>43468</v>
      </c>
      <c r="E255" s="12" t="s">
        <v>60</v>
      </c>
      <c r="F255" s="107"/>
      <c r="G255" s="93"/>
      <c r="H255" s="110">
        <v>15824350</v>
      </c>
      <c r="I255" s="110">
        <v>10610</v>
      </c>
    </row>
    <row r="256" spans="2:9" ht="15.75">
      <c r="B256" s="89" t="s">
        <v>186</v>
      </c>
      <c r="C256" s="89" t="s">
        <v>187</v>
      </c>
      <c r="D256" s="13">
        <v>43426</v>
      </c>
      <c r="E256" s="39" t="s">
        <v>16</v>
      </c>
      <c r="F256" s="15">
        <v>38</v>
      </c>
      <c r="G256" s="16" t="e">
        <f>ROUNDUP(DATEDIF(D256,$B$408,"d")/7,0)</f>
        <v>#VALUE!</v>
      </c>
      <c r="H256" s="21">
        <v>15703455</v>
      </c>
      <c r="I256" s="21">
        <v>10593</v>
      </c>
    </row>
    <row r="257" spans="2:9" ht="15.75">
      <c r="B257" s="89" t="s">
        <v>621</v>
      </c>
      <c r="C257" s="89" t="s">
        <v>622</v>
      </c>
      <c r="D257" s="90">
        <v>43027</v>
      </c>
      <c r="E257" s="91" t="s">
        <v>19</v>
      </c>
      <c r="F257" s="92">
        <v>1</v>
      </c>
      <c r="G257" s="93">
        <v>1</v>
      </c>
      <c r="H257" s="94">
        <v>15682256</v>
      </c>
      <c r="I257" s="94">
        <v>10995</v>
      </c>
    </row>
    <row r="258" spans="2:9" ht="15.75">
      <c r="B258" s="12" t="s">
        <v>460</v>
      </c>
      <c r="C258" s="12" t="s">
        <v>460</v>
      </c>
      <c r="D258" s="95">
        <v>43181</v>
      </c>
      <c r="E258" s="12" t="s">
        <v>29</v>
      </c>
      <c r="F258" s="92">
        <v>32</v>
      </c>
      <c r="G258" s="93">
        <v>1</v>
      </c>
      <c r="H258" s="94">
        <v>15652616</v>
      </c>
      <c r="I258" s="94">
        <v>10810</v>
      </c>
    </row>
    <row r="259" spans="2:9" ht="15.75">
      <c r="B259" s="12" t="s">
        <v>1001</v>
      </c>
      <c r="C259" s="12" t="s">
        <v>1002</v>
      </c>
      <c r="D259" s="95">
        <v>42698</v>
      </c>
      <c r="E259" s="12" t="s">
        <v>34</v>
      </c>
      <c r="F259" s="96">
        <v>31</v>
      </c>
      <c r="G259" s="93">
        <v>1</v>
      </c>
      <c r="H259" s="99">
        <v>15460145</v>
      </c>
      <c r="I259" s="99">
        <v>10984</v>
      </c>
    </row>
    <row r="260" spans="2:9" ht="15.75">
      <c r="B260" s="12" t="s">
        <v>77</v>
      </c>
      <c r="C260" s="12" t="s">
        <v>78</v>
      </c>
      <c r="D260" s="95">
        <v>43468</v>
      </c>
      <c r="E260" s="12" t="s">
        <v>34</v>
      </c>
      <c r="F260" s="131">
        <v>51</v>
      </c>
      <c r="G260" s="93">
        <v>1</v>
      </c>
      <c r="H260" s="97">
        <v>15405844</v>
      </c>
      <c r="I260" s="97">
        <v>11042</v>
      </c>
    </row>
    <row r="261" spans="2:9" ht="15.75">
      <c r="B261" s="12" t="s">
        <v>294</v>
      </c>
      <c r="C261" s="12" t="s">
        <v>295</v>
      </c>
      <c r="D261" s="95">
        <v>43349</v>
      </c>
      <c r="E261" s="12" t="s">
        <v>90</v>
      </c>
      <c r="F261" s="92"/>
      <c r="G261" s="93">
        <v>1</v>
      </c>
      <c r="H261" s="97">
        <v>15368878</v>
      </c>
      <c r="I261" s="97">
        <v>10831</v>
      </c>
    </row>
    <row r="262" spans="2:9" ht="15.75">
      <c r="B262" s="12" t="s">
        <v>492</v>
      </c>
      <c r="C262" s="12" t="s">
        <v>493</v>
      </c>
      <c r="D262" s="95">
        <v>43153</v>
      </c>
      <c r="E262" s="12" t="s">
        <v>16</v>
      </c>
      <c r="F262" s="92"/>
      <c r="G262" s="93">
        <v>1</v>
      </c>
      <c r="H262" s="99">
        <v>15145445</v>
      </c>
      <c r="I262" s="100">
        <v>10284</v>
      </c>
    </row>
    <row r="263" spans="2:9" ht="15.75">
      <c r="B263" s="89" t="s">
        <v>581</v>
      </c>
      <c r="C263" s="89" t="s">
        <v>581</v>
      </c>
      <c r="D263" s="95">
        <v>43069</v>
      </c>
      <c r="E263" s="91" t="s">
        <v>29</v>
      </c>
      <c r="F263" s="92">
        <v>45</v>
      </c>
      <c r="G263" s="93">
        <v>1</v>
      </c>
      <c r="H263" s="94">
        <v>15111155</v>
      </c>
      <c r="I263" s="94">
        <v>12032</v>
      </c>
    </row>
    <row r="264" spans="2:9" ht="15.75">
      <c r="B264" s="114" t="s">
        <v>681</v>
      </c>
      <c r="C264" s="114" t="s">
        <v>682</v>
      </c>
      <c r="D264" s="90">
        <v>42985</v>
      </c>
      <c r="E264" s="115" t="s">
        <v>19</v>
      </c>
      <c r="F264" s="116">
        <v>33</v>
      </c>
      <c r="G264" s="93">
        <v>1</v>
      </c>
      <c r="H264" s="94">
        <v>15099125</v>
      </c>
      <c r="I264" s="94">
        <v>10753</v>
      </c>
    </row>
    <row r="265" spans="2:9" ht="15.75">
      <c r="B265" s="12" t="s">
        <v>627</v>
      </c>
      <c r="C265" s="12" t="s">
        <v>628</v>
      </c>
      <c r="D265" s="90">
        <v>43027</v>
      </c>
      <c r="E265" s="91" t="s">
        <v>22</v>
      </c>
      <c r="F265" s="93">
        <v>36</v>
      </c>
      <c r="G265" s="93">
        <v>1</v>
      </c>
      <c r="H265" s="94">
        <v>15085421</v>
      </c>
      <c r="I265" s="94">
        <v>10650</v>
      </c>
    </row>
    <row r="266" spans="2:9" ht="15.75">
      <c r="B266" s="89" t="s">
        <v>108</v>
      </c>
      <c r="C266" s="89" t="s">
        <v>109</v>
      </c>
      <c r="D266" s="95">
        <v>43475</v>
      </c>
      <c r="E266" s="91" t="s">
        <v>90</v>
      </c>
      <c r="F266" s="107"/>
      <c r="G266" s="93">
        <v>1</v>
      </c>
      <c r="H266" s="97">
        <v>15066198</v>
      </c>
      <c r="I266" s="97">
        <v>9937</v>
      </c>
    </row>
    <row r="267" spans="2:9" ht="15.75">
      <c r="B267" s="89" t="s">
        <v>534</v>
      </c>
      <c r="C267" s="89" t="s">
        <v>535</v>
      </c>
      <c r="D267" s="95">
        <v>43104</v>
      </c>
      <c r="E267" s="91" t="s">
        <v>19</v>
      </c>
      <c r="F267" s="92">
        <v>6</v>
      </c>
      <c r="G267" s="93">
        <v>1</v>
      </c>
      <c r="H267" s="94">
        <v>14940440</v>
      </c>
      <c r="I267" s="94">
        <v>11247</v>
      </c>
    </row>
    <row r="268" spans="2:9" ht="15.75">
      <c r="B268" s="12" t="s">
        <v>1003</v>
      </c>
      <c r="C268" s="12" t="s">
        <v>1004</v>
      </c>
      <c r="D268" s="95">
        <v>42712</v>
      </c>
      <c r="E268" s="12" t="s">
        <v>24</v>
      </c>
      <c r="F268" s="96">
        <v>22</v>
      </c>
      <c r="G268" s="93">
        <v>1</v>
      </c>
      <c r="H268" s="94">
        <v>14938430</v>
      </c>
      <c r="I268" s="94">
        <v>10521</v>
      </c>
    </row>
    <row r="269" spans="2:9" ht="15.75">
      <c r="B269" s="12" t="s">
        <v>623</v>
      </c>
      <c r="C269" s="12" t="s">
        <v>624</v>
      </c>
      <c r="D269" s="90">
        <v>43027</v>
      </c>
      <c r="E269" s="91" t="s">
        <v>34</v>
      </c>
      <c r="F269" s="93">
        <v>26</v>
      </c>
      <c r="G269" s="93">
        <v>1</v>
      </c>
      <c r="H269" s="94">
        <v>14756670</v>
      </c>
      <c r="I269" s="94">
        <v>10025</v>
      </c>
    </row>
    <row r="270" spans="2:9" ht="15.75">
      <c r="B270" s="89" t="s">
        <v>657</v>
      </c>
      <c r="C270" s="109" t="s">
        <v>658</v>
      </c>
      <c r="D270" s="95">
        <v>42999</v>
      </c>
      <c r="E270" s="91" t="s">
        <v>19</v>
      </c>
      <c r="F270" s="92">
        <v>26</v>
      </c>
      <c r="G270" s="93">
        <v>1</v>
      </c>
      <c r="H270" s="94">
        <v>14677405</v>
      </c>
      <c r="I270" s="94">
        <v>10621</v>
      </c>
    </row>
    <row r="271" spans="2:9" ht="15.75">
      <c r="B271" s="134" t="s">
        <v>1005</v>
      </c>
      <c r="C271" s="89" t="s">
        <v>1006</v>
      </c>
      <c r="D271" s="95">
        <v>42621</v>
      </c>
      <c r="E271" s="12" t="s">
        <v>29</v>
      </c>
      <c r="F271" s="96">
        <v>23</v>
      </c>
      <c r="G271" s="93">
        <v>1</v>
      </c>
      <c r="H271" s="94">
        <v>14546589</v>
      </c>
      <c r="I271" s="94">
        <v>11252</v>
      </c>
    </row>
    <row r="272" spans="2:9" ht="15.75">
      <c r="B272" s="89" t="s">
        <v>208</v>
      </c>
      <c r="C272" s="89" t="s">
        <v>209</v>
      </c>
      <c r="D272" s="95">
        <v>43321</v>
      </c>
      <c r="E272" s="12" t="s">
        <v>34</v>
      </c>
      <c r="F272" s="92">
        <v>41</v>
      </c>
      <c r="G272" s="93">
        <v>1</v>
      </c>
      <c r="H272" s="110">
        <v>14270821</v>
      </c>
      <c r="I272" s="110">
        <v>10633</v>
      </c>
    </row>
    <row r="273" spans="2:9" ht="15.75">
      <c r="B273" s="114" t="s">
        <v>683</v>
      </c>
      <c r="C273" s="114" t="s">
        <v>684</v>
      </c>
      <c r="D273" s="90">
        <v>42985</v>
      </c>
      <c r="E273" s="115" t="s">
        <v>90</v>
      </c>
      <c r="F273" s="114"/>
      <c r="G273" s="93">
        <v>1</v>
      </c>
      <c r="H273" s="94">
        <v>14258142</v>
      </c>
      <c r="I273" s="94">
        <v>9883</v>
      </c>
    </row>
    <row r="274" spans="2:9" ht="15.75">
      <c r="B274" s="89" t="s">
        <v>747</v>
      </c>
      <c r="C274" s="89" t="s">
        <v>748</v>
      </c>
      <c r="D274" s="95">
        <v>42908</v>
      </c>
      <c r="E274" s="91" t="s">
        <v>16</v>
      </c>
      <c r="F274" s="92"/>
      <c r="G274" s="93">
        <v>1</v>
      </c>
      <c r="H274" s="94">
        <v>14175950</v>
      </c>
      <c r="I274" s="94">
        <v>9755</v>
      </c>
    </row>
    <row r="275" spans="2:9" ht="15.75">
      <c r="B275" s="104" t="s">
        <v>816</v>
      </c>
      <c r="C275" s="104" t="s">
        <v>816</v>
      </c>
      <c r="D275" s="95">
        <v>42831</v>
      </c>
      <c r="E275" s="91" t="s">
        <v>29</v>
      </c>
      <c r="F275" s="92"/>
      <c r="G275" s="93">
        <v>1</v>
      </c>
      <c r="H275" s="94">
        <v>14076839</v>
      </c>
      <c r="I275" s="94">
        <v>10293</v>
      </c>
    </row>
    <row r="276" spans="2:9" ht="15.75">
      <c r="B276" s="12" t="s">
        <v>872</v>
      </c>
      <c r="C276" s="12" t="s">
        <v>872</v>
      </c>
      <c r="D276" s="95">
        <v>42775</v>
      </c>
      <c r="E276" s="12" t="s">
        <v>60</v>
      </c>
      <c r="F276" s="96"/>
      <c r="G276" s="93">
        <v>1</v>
      </c>
      <c r="H276" s="94">
        <v>14040522</v>
      </c>
      <c r="I276" s="94">
        <v>10323</v>
      </c>
    </row>
    <row r="277" spans="2:9" ht="15.75">
      <c r="B277" s="89" t="s">
        <v>382</v>
      </c>
      <c r="C277" s="89" t="s">
        <v>383</v>
      </c>
      <c r="D277" s="95">
        <v>43272</v>
      </c>
      <c r="E277" s="12" t="s">
        <v>16</v>
      </c>
      <c r="F277" s="92"/>
      <c r="G277" s="93">
        <v>1</v>
      </c>
      <c r="H277" s="97">
        <v>13742400</v>
      </c>
      <c r="I277" s="97">
        <v>10182</v>
      </c>
    </row>
    <row r="278" spans="2:9" ht="15.75">
      <c r="B278" s="12" t="s">
        <v>106</v>
      </c>
      <c r="C278" s="12" t="s">
        <v>107</v>
      </c>
      <c r="D278" s="13">
        <v>43482</v>
      </c>
      <c r="E278" s="14" t="s">
        <v>34</v>
      </c>
      <c r="F278" s="41">
        <v>39</v>
      </c>
      <c r="G278" s="16">
        <v>1</v>
      </c>
      <c r="H278" s="17">
        <v>13702159.399999999</v>
      </c>
      <c r="I278" s="17">
        <v>9030</v>
      </c>
    </row>
    <row r="279" spans="2:9" ht="15.75">
      <c r="B279" s="114" t="s">
        <v>675</v>
      </c>
      <c r="C279" s="114" t="s">
        <v>676</v>
      </c>
      <c r="D279" s="90">
        <v>42985</v>
      </c>
      <c r="E279" s="115" t="s">
        <v>29</v>
      </c>
      <c r="F279" s="116">
        <v>40</v>
      </c>
      <c r="G279" s="93">
        <v>1</v>
      </c>
      <c r="H279" s="94">
        <v>13536146</v>
      </c>
      <c r="I279" s="94">
        <v>9971</v>
      </c>
    </row>
    <row r="280" spans="2:9" ht="15.75">
      <c r="B280" s="12" t="s">
        <v>261</v>
      </c>
      <c r="C280" s="12" t="s">
        <v>262</v>
      </c>
      <c r="D280" s="13">
        <v>43370</v>
      </c>
      <c r="E280" s="14" t="s">
        <v>34</v>
      </c>
      <c r="F280" s="19">
        <v>23</v>
      </c>
      <c r="G280" s="16">
        <v>1</v>
      </c>
      <c r="H280" s="17">
        <v>13058598</v>
      </c>
      <c r="I280" s="17">
        <v>8904</v>
      </c>
    </row>
    <row r="281" spans="2:9" ht="15.75">
      <c r="B281" s="12" t="s">
        <v>879</v>
      </c>
      <c r="C281" s="12" t="s">
        <v>880</v>
      </c>
      <c r="D281" s="95">
        <v>42768</v>
      </c>
      <c r="E281" s="12" t="s">
        <v>16</v>
      </c>
      <c r="F281" s="96"/>
      <c r="G281" s="93">
        <v>1</v>
      </c>
      <c r="H281" s="94">
        <v>13037135</v>
      </c>
      <c r="I281" s="94">
        <v>8582</v>
      </c>
    </row>
    <row r="282" spans="2:9" ht="15.75">
      <c r="B282" s="12" t="s">
        <v>190</v>
      </c>
      <c r="C282" s="12" t="s">
        <v>190</v>
      </c>
      <c r="D282" s="95">
        <v>43412</v>
      </c>
      <c r="E282" s="12" t="s">
        <v>90</v>
      </c>
      <c r="F282" s="107"/>
      <c r="G282" s="93">
        <v>1</v>
      </c>
      <c r="H282" s="97">
        <v>13025123</v>
      </c>
      <c r="I282" s="97">
        <v>11494</v>
      </c>
    </row>
    <row r="283" spans="2:9" ht="15.75">
      <c r="B283" s="106" t="s">
        <v>120</v>
      </c>
      <c r="C283" s="104" t="s">
        <v>121</v>
      </c>
      <c r="D283" s="95">
        <v>43419</v>
      </c>
      <c r="E283" s="12" t="s">
        <v>24</v>
      </c>
      <c r="F283" s="121">
        <v>35</v>
      </c>
      <c r="G283" s="93">
        <v>0</v>
      </c>
      <c r="H283" s="97">
        <v>13005240</v>
      </c>
      <c r="I283" s="97">
        <v>7898</v>
      </c>
    </row>
    <row r="284" spans="2:9" ht="15.75">
      <c r="B284" s="89" t="s">
        <v>1007</v>
      </c>
      <c r="C284" s="89" t="s">
        <v>1008</v>
      </c>
      <c r="D284" s="95">
        <v>42684</v>
      </c>
      <c r="E284" s="91" t="s">
        <v>19</v>
      </c>
      <c r="F284" s="96"/>
      <c r="G284" s="93">
        <v>1</v>
      </c>
      <c r="H284" s="99">
        <v>12904235</v>
      </c>
      <c r="I284" s="99">
        <v>10221</v>
      </c>
    </row>
    <row r="285" spans="2:9" ht="15.75">
      <c r="B285" s="12" t="s">
        <v>456</v>
      </c>
      <c r="C285" s="12" t="s">
        <v>457</v>
      </c>
      <c r="D285" s="95">
        <v>43181</v>
      </c>
      <c r="E285" s="12" t="s">
        <v>19</v>
      </c>
      <c r="F285" s="93">
        <v>49</v>
      </c>
      <c r="G285" s="93">
        <v>1</v>
      </c>
      <c r="H285" s="94">
        <v>12816595</v>
      </c>
      <c r="I285" s="94">
        <v>9370</v>
      </c>
    </row>
    <row r="286" spans="2:9" ht="15.75">
      <c r="B286" s="12" t="s">
        <v>447</v>
      </c>
      <c r="C286" s="12" t="s">
        <v>448</v>
      </c>
      <c r="D286" s="95">
        <v>43188</v>
      </c>
      <c r="E286" s="12" t="s">
        <v>19</v>
      </c>
      <c r="F286" s="92">
        <v>43</v>
      </c>
      <c r="G286" s="93"/>
      <c r="H286" s="97">
        <v>12788620</v>
      </c>
      <c r="I286" s="97">
        <v>9218</v>
      </c>
    </row>
    <row r="287" spans="2:9" ht="15.75">
      <c r="B287" s="12" t="s">
        <v>102</v>
      </c>
      <c r="C287" s="12" t="s">
        <v>103</v>
      </c>
      <c r="D287" s="13">
        <v>43489</v>
      </c>
      <c r="E287" s="14" t="s">
        <v>34</v>
      </c>
      <c r="F287" s="41">
        <v>40</v>
      </c>
      <c r="G287" s="16">
        <v>1</v>
      </c>
      <c r="H287" s="17">
        <v>12724213</v>
      </c>
      <c r="I287" s="17">
        <v>8268</v>
      </c>
    </row>
    <row r="288" spans="2:9" ht="15.75">
      <c r="B288" s="89" t="s">
        <v>424</v>
      </c>
      <c r="C288" s="89" t="s">
        <v>425</v>
      </c>
      <c r="D288" s="95">
        <v>43216</v>
      </c>
      <c r="E288" s="91" t="s">
        <v>22</v>
      </c>
      <c r="F288" s="92">
        <v>46</v>
      </c>
      <c r="G288" s="93">
        <v>1</v>
      </c>
      <c r="H288" s="94">
        <v>12668687</v>
      </c>
      <c r="I288" s="94">
        <v>8822</v>
      </c>
    </row>
    <row r="289" spans="2:9" ht="15.75">
      <c r="B289" s="12" t="s">
        <v>515</v>
      </c>
      <c r="C289" s="12" t="s">
        <v>515</v>
      </c>
      <c r="D289" s="95">
        <v>43125</v>
      </c>
      <c r="E289" s="12" t="s">
        <v>34</v>
      </c>
      <c r="F289" s="92">
        <v>36</v>
      </c>
      <c r="G289" s="93">
        <v>1</v>
      </c>
      <c r="H289" s="94">
        <v>12602070</v>
      </c>
      <c r="I289" s="94">
        <v>9418</v>
      </c>
    </row>
    <row r="290" spans="2:9" ht="15.75">
      <c r="B290" s="12" t="s">
        <v>509</v>
      </c>
      <c r="C290" s="109" t="s">
        <v>510</v>
      </c>
      <c r="D290" s="95">
        <v>43132</v>
      </c>
      <c r="E290" s="12" t="s">
        <v>19</v>
      </c>
      <c r="F290" s="92">
        <v>34</v>
      </c>
      <c r="G290" s="93">
        <v>1</v>
      </c>
      <c r="H290" s="94">
        <v>12582619</v>
      </c>
      <c r="I290" s="94">
        <v>8610</v>
      </c>
    </row>
    <row r="291" spans="2:9" ht="15.75">
      <c r="B291" s="12" t="s">
        <v>485</v>
      </c>
      <c r="C291" s="12" t="s">
        <v>485</v>
      </c>
      <c r="D291" s="95">
        <v>43160</v>
      </c>
      <c r="E291" s="12" t="s">
        <v>19</v>
      </c>
      <c r="F291" s="96">
        <v>36</v>
      </c>
      <c r="G291" s="93">
        <v>1</v>
      </c>
      <c r="H291" s="99">
        <v>12573964</v>
      </c>
      <c r="I291" s="100">
        <v>8826</v>
      </c>
    </row>
    <row r="292" spans="2:9" ht="15.75">
      <c r="B292" s="12" t="s">
        <v>216</v>
      </c>
      <c r="C292" s="12" t="s">
        <v>217</v>
      </c>
      <c r="D292" s="95">
        <v>43412</v>
      </c>
      <c r="E292" s="12" t="s">
        <v>29</v>
      </c>
      <c r="F292" s="107"/>
      <c r="G292" s="93">
        <v>1</v>
      </c>
      <c r="H292" s="97">
        <v>12200348</v>
      </c>
      <c r="I292" s="97">
        <v>8494</v>
      </c>
    </row>
    <row r="293" spans="2:9" ht="15.75">
      <c r="B293" s="12" t="s">
        <v>1009</v>
      </c>
      <c r="C293" s="12" t="s">
        <v>1010</v>
      </c>
      <c r="D293" s="95">
        <v>42719</v>
      </c>
      <c r="E293" s="12" t="s">
        <v>90</v>
      </c>
      <c r="F293" s="96">
        <v>23</v>
      </c>
      <c r="G293" s="93">
        <v>1</v>
      </c>
      <c r="H293" s="94">
        <v>12142705</v>
      </c>
      <c r="I293" s="120">
        <v>9380</v>
      </c>
    </row>
    <row r="294" spans="2:9" ht="15.75">
      <c r="B294" s="89" t="s">
        <v>582</v>
      </c>
      <c r="C294" s="89" t="s">
        <v>583</v>
      </c>
      <c r="D294" s="95">
        <v>43069</v>
      </c>
      <c r="E294" s="91" t="s">
        <v>34</v>
      </c>
      <c r="F294" s="92">
        <v>41</v>
      </c>
      <c r="G294" s="93">
        <v>1</v>
      </c>
      <c r="H294" s="94">
        <v>12119420</v>
      </c>
      <c r="I294" s="94">
        <v>8530</v>
      </c>
    </row>
    <row r="295" spans="2:9" ht="15.75">
      <c r="B295" s="12" t="s">
        <v>146</v>
      </c>
      <c r="C295" s="12" t="s">
        <v>147</v>
      </c>
      <c r="D295" s="13">
        <v>43454</v>
      </c>
      <c r="E295" s="14" t="s">
        <v>34</v>
      </c>
      <c r="F295" s="19">
        <v>15</v>
      </c>
      <c r="G295" s="16">
        <v>1</v>
      </c>
      <c r="H295" s="17">
        <v>12074790</v>
      </c>
      <c r="I295" s="17">
        <v>7968</v>
      </c>
    </row>
    <row r="296" spans="2:9" ht="15.75">
      <c r="B296" s="89" t="s">
        <v>511</v>
      </c>
      <c r="C296" s="89" t="s">
        <v>512</v>
      </c>
      <c r="D296" s="95">
        <v>43132</v>
      </c>
      <c r="E296" s="91" t="s">
        <v>90</v>
      </c>
      <c r="F296" s="92">
        <v>32</v>
      </c>
      <c r="G296" s="93">
        <v>1</v>
      </c>
      <c r="H296" s="94">
        <v>12037757</v>
      </c>
      <c r="I296" s="94">
        <v>9050</v>
      </c>
    </row>
    <row r="297" spans="2:9" ht="15.75">
      <c r="B297" s="89" t="s">
        <v>479</v>
      </c>
      <c r="C297" s="89" t="s">
        <v>480</v>
      </c>
      <c r="D297" s="95">
        <v>43167</v>
      </c>
      <c r="E297" s="91" t="s">
        <v>29</v>
      </c>
      <c r="F297" s="92"/>
      <c r="G297" s="93"/>
      <c r="H297" s="97">
        <v>12019805</v>
      </c>
      <c r="I297" s="97">
        <v>8413</v>
      </c>
    </row>
    <row r="298" spans="2:9" ht="15.75">
      <c r="B298" s="135">
        <v>1945</v>
      </c>
      <c r="C298" s="135">
        <v>1945</v>
      </c>
      <c r="D298" s="95">
        <v>42845</v>
      </c>
      <c r="E298" s="91" t="s">
        <v>798</v>
      </c>
      <c r="F298" s="92">
        <v>29</v>
      </c>
      <c r="G298" s="93">
        <v>1</v>
      </c>
      <c r="H298" s="94">
        <v>11737512</v>
      </c>
      <c r="I298" s="94">
        <v>9633</v>
      </c>
    </row>
    <row r="299" spans="2:9" ht="15.75">
      <c r="B299" s="89" t="s">
        <v>1011</v>
      </c>
      <c r="C299" s="89" t="s">
        <v>1012</v>
      </c>
      <c r="D299" s="95">
        <v>42691</v>
      </c>
      <c r="E299" s="91" t="s">
        <v>22</v>
      </c>
      <c r="F299" s="92">
        <v>30</v>
      </c>
      <c r="G299" s="93">
        <v>1</v>
      </c>
      <c r="H299" s="99">
        <v>11606695</v>
      </c>
      <c r="I299" s="99">
        <v>8111</v>
      </c>
    </row>
    <row r="300" spans="2:9" ht="15.75">
      <c r="B300" s="89" t="s">
        <v>797</v>
      </c>
      <c r="C300" s="89" t="s">
        <v>797</v>
      </c>
      <c r="D300" s="95">
        <v>42845</v>
      </c>
      <c r="E300" s="91" t="s">
        <v>34</v>
      </c>
      <c r="F300" s="92">
        <v>22</v>
      </c>
      <c r="G300" s="93">
        <v>1</v>
      </c>
      <c r="H300" s="94">
        <v>11605215</v>
      </c>
      <c r="I300" s="94">
        <v>7789</v>
      </c>
    </row>
    <row r="301" spans="2:9" ht="15.75">
      <c r="B301" s="89" t="s">
        <v>737</v>
      </c>
      <c r="C301" s="89" t="s">
        <v>738</v>
      </c>
      <c r="D301" s="95">
        <v>42922</v>
      </c>
      <c r="E301" s="91" t="s">
        <v>29</v>
      </c>
      <c r="F301" s="92">
        <v>38</v>
      </c>
      <c r="G301" s="93">
        <v>1</v>
      </c>
      <c r="H301" s="94">
        <v>11595904</v>
      </c>
      <c r="I301" s="100">
        <v>8194</v>
      </c>
    </row>
    <row r="302" spans="2:9" ht="15.75">
      <c r="B302" s="89" t="s">
        <v>196</v>
      </c>
      <c r="C302" s="89" t="s">
        <v>197</v>
      </c>
      <c r="D302" s="13">
        <v>43391</v>
      </c>
      <c r="E302" s="14" t="s">
        <v>22</v>
      </c>
      <c r="F302" s="19">
        <v>48</v>
      </c>
      <c r="G302" s="16">
        <v>1</v>
      </c>
      <c r="H302" s="21">
        <v>11548794</v>
      </c>
      <c r="I302" s="21">
        <v>8591</v>
      </c>
    </row>
    <row r="303" spans="2:9" ht="15.75">
      <c r="B303" s="104" t="s">
        <v>1013</v>
      </c>
      <c r="C303" s="104" t="s">
        <v>1014</v>
      </c>
      <c r="D303" s="95">
        <v>42754</v>
      </c>
      <c r="E303" s="108" t="s">
        <v>24</v>
      </c>
      <c r="F303" s="96">
        <v>21</v>
      </c>
      <c r="G303" s="93">
        <v>1</v>
      </c>
      <c r="H303" s="94">
        <v>11158180</v>
      </c>
      <c r="I303" s="94">
        <v>7686</v>
      </c>
    </row>
    <row r="304" spans="2:9" ht="15.75">
      <c r="B304" s="105" t="s">
        <v>588</v>
      </c>
      <c r="C304" s="89" t="s">
        <v>589</v>
      </c>
      <c r="D304" s="95">
        <v>43062</v>
      </c>
      <c r="E304" s="91" t="s">
        <v>90</v>
      </c>
      <c r="F304" s="92"/>
      <c r="G304" s="93">
        <v>1</v>
      </c>
      <c r="H304" s="94">
        <v>11004735</v>
      </c>
      <c r="I304" s="94">
        <v>7562</v>
      </c>
    </row>
    <row r="305" spans="2:9" ht="15.75">
      <c r="B305" s="104" t="s">
        <v>857</v>
      </c>
      <c r="C305" s="104" t="s">
        <v>858</v>
      </c>
      <c r="D305" s="95">
        <v>42789</v>
      </c>
      <c r="E305" s="91" t="s">
        <v>24</v>
      </c>
      <c r="F305" s="92">
        <v>26</v>
      </c>
      <c r="G305" s="93">
        <v>1</v>
      </c>
      <c r="H305" s="94">
        <v>10994877</v>
      </c>
      <c r="I305" s="94">
        <v>7640</v>
      </c>
    </row>
    <row r="306" spans="2:9" ht="15.75">
      <c r="B306" s="12" t="s">
        <v>292</v>
      </c>
      <c r="C306" s="12" t="s">
        <v>293</v>
      </c>
      <c r="D306" s="95">
        <v>43328</v>
      </c>
      <c r="E306" s="12" t="s">
        <v>90</v>
      </c>
      <c r="F306" s="92"/>
      <c r="G306" s="93">
        <v>1</v>
      </c>
      <c r="H306" s="94">
        <v>10982038</v>
      </c>
      <c r="I306" s="94">
        <v>8157</v>
      </c>
    </row>
    <row r="307" spans="2:9" ht="15.75">
      <c r="B307" s="12" t="s">
        <v>72</v>
      </c>
      <c r="C307" s="12" t="s">
        <v>72</v>
      </c>
      <c r="D307" s="13">
        <v>43419</v>
      </c>
      <c r="E307" s="14" t="s">
        <v>60</v>
      </c>
      <c r="F307" s="40"/>
      <c r="G307" s="16">
        <v>1</v>
      </c>
      <c r="H307" s="21">
        <v>10896630</v>
      </c>
      <c r="I307" s="21">
        <v>7841</v>
      </c>
    </row>
    <row r="308" spans="2:9" ht="15.75">
      <c r="B308" s="12" t="s">
        <v>470</v>
      </c>
      <c r="C308" s="12" t="s">
        <v>471</v>
      </c>
      <c r="D308" s="95">
        <v>43174</v>
      </c>
      <c r="E308" s="12" t="s">
        <v>22</v>
      </c>
      <c r="F308" s="92">
        <v>23</v>
      </c>
      <c r="G308" s="93">
        <v>1</v>
      </c>
      <c r="H308" s="94">
        <v>10846750</v>
      </c>
      <c r="I308" s="94">
        <v>7433</v>
      </c>
    </row>
    <row r="309" spans="2:9" ht="15.75">
      <c r="B309" s="12" t="s">
        <v>836</v>
      </c>
      <c r="C309" s="12" t="s">
        <v>837</v>
      </c>
      <c r="D309" s="95">
        <v>42810</v>
      </c>
      <c r="E309" s="12" t="s">
        <v>29</v>
      </c>
      <c r="F309" s="96">
        <v>25</v>
      </c>
      <c r="G309" s="93">
        <v>1</v>
      </c>
      <c r="H309" s="94">
        <v>10782754</v>
      </c>
      <c r="I309" s="94">
        <v>7560</v>
      </c>
    </row>
    <row r="310" spans="2:9" ht="15.75">
      <c r="B310" s="12" t="s">
        <v>468</v>
      </c>
      <c r="C310" s="12" t="s">
        <v>469</v>
      </c>
      <c r="D310" s="95">
        <v>43174</v>
      </c>
      <c r="E310" s="12" t="s">
        <v>24</v>
      </c>
      <c r="F310" s="92">
        <v>35</v>
      </c>
      <c r="G310" s="93">
        <v>1</v>
      </c>
      <c r="H310" s="94">
        <v>10731765</v>
      </c>
      <c r="I310" s="94">
        <v>6904</v>
      </c>
    </row>
    <row r="311" spans="2:9" ht="15.75">
      <c r="B311" s="12" t="s">
        <v>227</v>
      </c>
      <c r="C311" s="12" t="s">
        <v>228</v>
      </c>
      <c r="D311" s="13">
        <v>43370</v>
      </c>
      <c r="E311" s="14" t="s">
        <v>19</v>
      </c>
      <c r="F311" s="15">
        <v>39</v>
      </c>
      <c r="G311" s="16">
        <v>1</v>
      </c>
      <c r="H311" s="21">
        <v>10645501</v>
      </c>
      <c r="I311" s="21">
        <v>7301</v>
      </c>
    </row>
    <row r="312" spans="2:9" ht="15.75">
      <c r="B312" s="89" t="s">
        <v>645</v>
      </c>
      <c r="C312" s="89" t="s">
        <v>646</v>
      </c>
      <c r="D312" s="95">
        <v>43006</v>
      </c>
      <c r="E312" s="91" t="s">
        <v>16</v>
      </c>
      <c r="F312" s="92"/>
      <c r="G312" s="93">
        <v>1</v>
      </c>
      <c r="H312" s="94">
        <v>10624493</v>
      </c>
      <c r="I312" s="94">
        <v>7938</v>
      </c>
    </row>
    <row r="313" spans="2:9" ht="15.75">
      <c r="B313" s="89" t="s">
        <v>435</v>
      </c>
      <c r="C313" s="89" t="s">
        <v>436</v>
      </c>
      <c r="D313" s="90">
        <v>43209</v>
      </c>
      <c r="E313" s="91" t="s">
        <v>22</v>
      </c>
      <c r="F313" s="92">
        <v>24</v>
      </c>
      <c r="G313" s="93">
        <v>1</v>
      </c>
      <c r="H313" s="97">
        <v>10595595</v>
      </c>
      <c r="I313" s="97">
        <v>7169</v>
      </c>
    </row>
    <row r="314" spans="2:9" ht="15.75">
      <c r="B314" s="12" t="s">
        <v>179</v>
      </c>
      <c r="C314" s="12" t="s">
        <v>180</v>
      </c>
      <c r="D314" s="95">
        <v>43440</v>
      </c>
      <c r="E314" s="12" t="s">
        <v>22</v>
      </c>
      <c r="F314" s="131">
        <v>21</v>
      </c>
      <c r="G314" s="93">
        <v>1</v>
      </c>
      <c r="H314" s="110">
        <v>10578430</v>
      </c>
      <c r="I314" s="110">
        <v>7090</v>
      </c>
    </row>
    <row r="315" spans="2:9" ht="15.75">
      <c r="B315" s="12" t="s">
        <v>1015</v>
      </c>
      <c r="C315" s="12" t="s">
        <v>1016</v>
      </c>
      <c r="D315" s="95">
        <v>42628</v>
      </c>
      <c r="E315" s="12" t="s">
        <v>34</v>
      </c>
      <c r="F315" s="93">
        <v>33</v>
      </c>
      <c r="G315" s="93">
        <v>1</v>
      </c>
      <c r="H315" s="99">
        <v>10505476</v>
      </c>
      <c r="I315" s="94">
        <v>7521</v>
      </c>
    </row>
    <row r="316" spans="2:9" ht="15.75">
      <c r="B316" s="89" t="s">
        <v>721</v>
      </c>
      <c r="C316" s="89" t="s">
        <v>722</v>
      </c>
      <c r="D316" s="95">
        <v>42943</v>
      </c>
      <c r="E316" s="91" t="s">
        <v>34</v>
      </c>
      <c r="F316" s="92">
        <v>48</v>
      </c>
      <c r="G316" s="93">
        <v>0</v>
      </c>
      <c r="H316" s="99">
        <v>10408784</v>
      </c>
      <c r="I316" s="100">
        <v>8341</v>
      </c>
    </row>
    <row r="317" spans="2:9" ht="15.75">
      <c r="B317" s="12" t="s">
        <v>345</v>
      </c>
      <c r="C317" s="109" t="s">
        <v>346</v>
      </c>
      <c r="D317" s="13">
        <v>43314</v>
      </c>
      <c r="E317" s="14" t="s">
        <v>22</v>
      </c>
      <c r="F317" s="46">
        <v>18</v>
      </c>
      <c r="G317" s="16">
        <v>1</v>
      </c>
      <c r="H317" s="17">
        <v>10009330</v>
      </c>
      <c r="I317" s="17">
        <v>6783</v>
      </c>
    </row>
    <row r="318" spans="2:9" ht="15.75">
      <c r="B318" s="12" t="s">
        <v>568</v>
      </c>
      <c r="C318" s="12" t="s">
        <v>569</v>
      </c>
      <c r="D318" s="90">
        <v>43083</v>
      </c>
      <c r="E318" s="91" t="s">
        <v>60</v>
      </c>
      <c r="F318" s="12"/>
      <c r="G318" s="93">
        <v>1</v>
      </c>
      <c r="H318" s="94">
        <v>9843412</v>
      </c>
      <c r="I318" s="94">
        <v>7133</v>
      </c>
    </row>
    <row r="319" spans="2:9" ht="15.75">
      <c r="B319" s="89" t="s">
        <v>550</v>
      </c>
      <c r="C319" s="89" t="s">
        <v>551</v>
      </c>
      <c r="D319" s="95">
        <v>43097</v>
      </c>
      <c r="E319" s="91" t="s">
        <v>29</v>
      </c>
      <c r="F319" s="92"/>
      <c r="G319" s="93">
        <v>1</v>
      </c>
      <c r="H319" s="94">
        <v>9620305</v>
      </c>
      <c r="I319" s="94">
        <v>6765</v>
      </c>
    </row>
    <row r="320" spans="2:9" ht="15.75">
      <c r="B320" s="12" t="s">
        <v>1017</v>
      </c>
      <c r="C320" s="12" t="s">
        <v>1017</v>
      </c>
      <c r="D320" s="95">
        <v>42705</v>
      </c>
      <c r="E320" s="12" t="s">
        <v>1018</v>
      </c>
      <c r="F320" s="96"/>
      <c r="G320" s="93">
        <v>1</v>
      </c>
      <c r="H320" s="99">
        <v>9563885</v>
      </c>
      <c r="I320" s="99">
        <v>8248</v>
      </c>
    </row>
    <row r="321" spans="2:9" ht="15.75">
      <c r="B321" s="89" t="s">
        <v>500</v>
      </c>
      <c r="C321" s="89" t="s">
        <v>501</v>
      </c>
      <c r="D321" s="95">
        <v>43146</v>
      </c>
      <c r="E321" s="91" t="s">
        <v>60</v>
      </c>
      <c r="F321" s="92">
        <v>61</v>
      </c>
      <c r="G321" s="93">
        <v>1</v>
      </c>
      <c r="H321" s="94">
        <v>9546345</v>
      </c>
      <c r="I321" s="94">
        <v>7350</v>
      </c>
    </row>
    <row r="322" spans="2:9" ht="15.75">
      <c r="B322" s="12" t="s">
        <v>1019</v>
      </c>
      <c r="C322" s="12" t="s">
        <v>1020</v>
      </c>
      <c r="D322" s="95">
        <v>42642</v>
      </c>
      <c r="E322" s="91" t="s">
        <v>90</v>
      </c>
      <c r="F322" s="96"/>
      <c r="G322" s="93">
        <v>1</v>
      </c>
      <c r="H322" s="99">
        <v>9317125</v>
      </c>
      <c r="I322" s="99">
        <v>6755</v>
      </c>
    </row>
    <row r="323" spans="2:9" ht="15.75">
      <c r="B323" s="89" t="s">
        <v>619</v>
      </c>
      <c r="C323" s="89" t="s">
        <v>619</v>
      </c>
      <c r="D323" s="95">
        <v>43034</v>
      </c>
      <c r="E323" s="91" t="s">
        <v>52</v>
      </c>
      <c r="F323" s="92">
        <v>34</v>
      </c>
      <c r="G323" s="93">
        <v>1</v>
      </c>
      <c r="H323" s="94">
        <v>9187160</v>
      </c>
      <c r="I323" s="94">
        <v>9577</v>
      </c>
    </row>
    <row r="324" spans="2:9" ht="15.75">
      <c r="B324" s="12" t="s">
        <v>869</v>
      </c>
      <c r="C324" s="12" t="s">
        <v>870</v>
      </c>
      <c r="D324" s="95">
        <v>42782</v>
      </c>
      <c r="E324" s="12" t="s">
        <v>90</v>
      </c>
      <c r="F324" s="96"/>
      <c r="G324" s="93">
        <v>1</v>
      </c>
      <c r="H324" s="94">
        <v>9043078</v>
      </c>
      <c r="I324" s="94">
        <v>6772</v>
      </c>
    </row>
    <row r="325" spans="2:9" ht="15.75">
      <c r="B325" s="12" t="s">
        <v>308</v>
      </c>
      <c r="C325" s="12" t="s">
        <v>309</v>
      </c>
      <c r="D325" s="95">
        <v>43258</v>
      </c>
      <c r="E325" s="12" t="s">
        <v>87</v>
      </c>
      <c r="F325" s="92">
        <v>25</v>
      </c>
      <c r="G325" s="93">
        <v>1</v>
      </c>
      <c r="H325" s="94">
        <v>8655310</v>
      </c>
      <c r="I325" s="94">
        <v>6093</v>
      </c>
    </row>
    <row r="326" spans="2:9" ht="15.75">
      <c r="B326" s="89" t="s">
        <v>83</v>
      </c>
      <c r="C326" s="89" t="s">
        <v>84</v>
      </c>
      <c r="D326" s="13">
        <v>43503</v>
      </c>
      <c r="E326" s="39" t="s">
        <v>34</v>
      </c>
      <c r="F326" s="19">
        <v>29</v>
      </c>
      <c r="G326" s="16">
        <v>1</v>
      </c>
      <c r="H326" s="21">
        <v>8402660</v>
      </c>
      <c r="I326" s="21">
        <v>5620</v>
      </c>
    </row>
    <row r="327" spans="2:9" ht="15.75">
      <c r="B327" s="118" t="s">
        <v>503</v>
      </c>
      <c r="C327" s="89" t="s">
        <v>504</v>
      </c>
      <c r="D327" s="95">
        <v>43139</v>
      </c>
      <c r="E327" s="91" t="s">
        <v>24</v>
      </c>
      <c r="F327" s="12"/>
      <c r="G327" s="93">
        <v>1</v>
      </c>
      <c r="H327" s="94">
        <v>8311195</v>
      </c>
      <c r="I327" s="94">
        <v>5761</v>
      </c>
    </row>
    <row r="328" spans="2:9" ht="15.75">
      <c r="B328" s="12" t="s">
        <v>325</v>
      </c>
      <c r="C328" s="12" t="s">
        <v>326</v>
      </c>
      <c r="D328" s="13">
        <v>43342</v>
      </c>
      <c r="E328" s="14" t="s">
        <v>90</v>
      </c>
      <c r="F328" s="46"/>
      <c r="G328" s="16">
        <v>1</v>
      </c>
      <c r="H328" s="17">
        <v>8298535</v>
      </c>
      <c r="I328" s="17">
        <v>6041</v>
      </c>
    </row>
    <row r="329" spans="2:9" ht="15.75">
      <c r="B329" s="12" t="s">
        <v>452</v>
      </c>
      <c r="C329" s="12" t="s">
        <v>453</v>
      </c>
      <c r="D329" s="95">
        <v>43188</v>
      </c>
      <c r="E329" s="12" t="s">
        <v>29</v>
      </c>
      <c r="F329" s="92"/>
      <c r="G329" s="93"/>
      <c r="H329" s="97">
        <v>8041705</v>
      </c>
      <c r="I329" s="97">
        <v>5923</v>
      </c>
    </row>
    <row r="330" spans="2:9" ht="15.75">
      <c r="B330" s="89" t="s">
        <v>663</v>
      </c>
      <c r="C330" s="89" t="s">
        <v>664</v>
      </c>
      <c r="D330" s="95">
        <v>42999</v>
      </c>
      <c r="E330" s="91" t="s">
        <v>90</v>
      </c>
      <c r="F330" s="92"/>
      <c r="G330" s="93">
        <v>1</v>
      </c>
      <c r="H330" s="94">
        <v>8024240</v>
      </c>
      <c r="I330" s="94">
        <v>5600</v>
      </c>
    </row>
    <row r="331" spans="2:9" ht="15.75">
      <c r="B331" s="89" t="s">
        <v>1021</v>
      </c>
      <c r="C331" s="89" t="s">
        <v>1021</v>
      </c>
      <c r="D331" s="95">
        <v>42684</v>
      </c>
      <c r="E331" s="91" t="s">
        <v>52</v>
      </c>
      <c r="F331" s="92">
        <v>22</v>
      </c>
      <c r="G331" s="93">
        <v>1</v>
      </c>
      <c r="H331" s="99">
        <v>8012515</v>
      </c>
      <c r="I331" s="99">
        <v>5992</v>
      </c>
    </row>
    <row r="332" spans="2:9" ht="15.75">
      <c r="B332" s="134" t="s">
        <v>1022</v>
      </c>
      <c r="C332" s="89" t="s">
        <v>1023</v>
      </c>
      <c r="D332" s="95">
        <v>42649</v>
      </c>
      <c r="E332" s="91" t="s">
        <v>19</v>
      </c>
      <c r="F332" s="96"/>
      <c r="G332" s="93">
        <v>1</v>
      </c>
      <c r="H332" s="99">
        <v>7966080</v>
      </c>
      <c r="I332" s="99">
        <v>8405</v>
      </c>
    </row>
    <row r="333" spans="2:9" ht="15.75">
      <c r="B333" s="12" t="s">
        <v>863</v>
      </c>
      <c r="C333" s="12" t="s">
        <v>864</v>
      </c>
      <c r="D333" s="95">
        <v>42782</v>
      </c>
      <c r="E333" s="12" t="s">
        <v>16</v>
      </c>
      <c r="F333" s="96"/>
      <c r="G333" s="93">
        <v>1</v>
      </c>
      <c r="H333" s="94">
        <v>7960335</v>
      </c>
      <c r="I333" s="94">
        <v>5368</v>
      </c>
    </row>
    <row r="334" spans="2:9" ht="15.75">
      <c r="B334" s="89" t="s">
        <v>148</v>
      </c>
      <c r="C334" s="89" t="s">
        <v>149</v>
      </c>
      <c r="D334" s="95">
        <v>43321</v>
      </c>
      <c r="E334" s="12" t="s">
        <v>34</v>
      </c>
      <c r="F334" s="92">
        <v>26</v>
      </c>
      <c r="G334" s="93">
        <v>1</v>
      </c>
      <c r="H334" s="110">
        <v>7801735</v>
      </c>
      <c r="I334" s="110">
        <v>5520</v>
      </c>
    </row>
    <row r="335" spans="2:9" ht="15.75">
      <c r="B335" s="89" t="s">
        <v>404</v>
      </c>
      <c r="C335" s="89" t="s">
        <v>405</v>
      </c>
      <c r="D335" s="95">
        <v>43230</v>
      </c>
      <c r="E335" s="12" t="s">
        <v>24</v>
      </c>
      <c r="F335" s="92">
        <v>24</v>
      </c>
      <c r="G335" s="93">
        <v>1</v>
      </c>
      <c r="H335" s="97">
        <v>7763195</v>
      </c>
      <c r="I335" s="97">
        <v>4990</v>
      </c>
    </row>
    <row r="336" spans="2:9" ht="15.75">
      <c r="B336" s="104" t="s">
        <v>859</v>
      </c>
      <c r="C336" s="104" t="s">
        <v>859</v>
      </c>
      <c r="D336" s="95">
        <v>42789</v>
      </c>
      <c r="E336" s="91" t="s">
        <v>860</v>
      </c>
      <c r="F336" s="92"/>
      <c r="G336" s="93">
        <v>1</v>
      </c>
      <c r="H336" s="94">
        <v>7740860</v>
      </c>
      <c r="I336" s="94">
        <v>5292</v>
      </c>
    </row>
    <row r="337" spans="2:9" ht="15.75">
      <c r="B337" s="134" t="s">
        <v>1024</v>
      </c>
      <c r="C337" s="89" t="s">
        <v>1025</v>
      </c>
      <c r="D337" s="95">
        <v>42607</v>
      </c>
      <c r="E337" s="12" t="s">
        <v>90</v>
      </c>
      <c r="F337" s="96"/>
      <c r="G337" s="93">
        <v>1</v>
      </c>
      <c r="H337" s="136">
        <v>7598240</v>
      </c>
      <c r="I337" s="136">
        <v>5473</v>
      </c>
    </row>
    <row r="338" spans="2:9" ht="15.75">
      <c r="B338" s="12" t="s">
        <v>151</v>
      </c>
      <c r="C338" s="12" t="s">
        <v>152</v>
      </c>
      <c r="D338" s="95">
        <v>43209</v>
      </c>
      <c r="E338" s="12" t="s">
        <v>34</v>
      </c>
      <c r="F338" s="92">
        <v>59</v>
      </c>
      <c r="G338" s="93">
        <v>1</v>
      </c>
      <c r="H338" s="97">
        <v>7556890</v>
      </c>
      <c r="I338" s="97">
        <v>5703</v>
      </c>
    </row>
    <row r="339" spans="2:9" ht="15.75">
      <c r="B339" s="114" t="s">
        <v>713</v>
      </c>
      <c r="C339" s="114" t="s">
        <v>714</v>
      </c>
      <c r="D339" s="90">
        <v>42957</v>
      </c>
      <c r="E339" s="115" t="s">
        <v>90</v>
      </c>
      <c r="F339" s="114"/>
      <c r="G339" s="93">
        <v>1</v>
      </c>
      <c r="H339" s="94">
        <v>7433253</v>
      </c>
      <c r="I339" s="94">
        <v>5564</v>
      </c>
    </row>
    <row r="340" spans="2:9" ht="15.75">
      <c r="B340" s="89" t="s">
        <v>343</v>
      </c>
      <c r="C340" s="89" t="s">
        <v>344</v>
      </c>
      <c r="D340" s="95">
        <v>43321</v>
      </c>
      <c r="E340" s="12" t="s">
        <v>90</v>
      </c>
      <c r="F340" s="92"/>
      <c r="G340" s="93">
        <v>1</v>
      </c>
      <c r="H340" s="110">
        <v>7409638</v>
      </c>
      <c r="I340" s="110">
        <v>5101</v>
      </c>
    </row>
    <row r="341" spans="2:9" ht="15.75">
      <c r="B341" s="89" t="s">
        <v>562</v>
      </c>
      <c r="C341" s="89" t="s">
        <v>563</v>
      </c>
      <c r="D341" s="95">
        <v>43090</v>
      </c>
      <c r="E341" s="91" t="s">
        <v>34</v>
      </c>
      <c r="F341" s="92">
        <v>17</v>
      </c>
      <c r="G341" s="93">
        <v>1</v>
      </c>
      <c r="H341" s="94">
        <v>7406780</v>
      </c>
      <c r="I341" s="94">
        <v>5022</v>
      </c>
    </row>
    <row r="342" spans="2:9" ht="15.75">
      <c r="B342" s="104" t="s">
        <v>886</v>
      </c>
      <c r="C342" s="104" t="s">
        <v>887</v>
      </c>
      <c r="D342" s="95">
        <v>42740</v>
      </c>
      <c r="E342" s="91" t="s">
        <v>22</v>
      </c>
      <c r="F342" s="92">
        <v>32</v>
      </c>
      <c r="G342" s="93">
        <v>1</v>
      </c>
      <c r="H342" s="94">
        <v>7387009</v>
      </c>
      <c r="I342" s="94">
        <v>5300</v>
      </c>
    </row>
    <row r="343" spans="2:9" ht="15.75">
      <c r="B343" s="89" t="s">
        <v>768</v>
      </c>
      <c r="C343" s="89" t="s">
        <v>769</v>
      </c>
      <c r="D343" s="95">
        <v>42887</v>
      </c>
      <c r="E343" s="91" t="s">
        <v>90</v>
      </c>
      <c r="F343" s="92"/>
      <c r="G343" s="93">
        <v>1</v>
      </c>
      <c r="H343" s="94">
        <v>7320430</v>
      </c>
      <c r="I343" s="94">
        <v>5008</v>
      </c>
    </row>
    <row r="344" spans="2:9" ht="15.75">
      <c r="B344" s="104" t="s">
        <v>884</v>
      </c>
      <c r="C344" s="104" t="s">
        <v>885</v>
      </c>
      <c r="D344" s="95">
        <v>42747</v>
      </c>
      <c r="E344" s="91" t="s">
        <v>34</v>
      </c>
      <c r="F344" s="92">
        <v>50</v>
      </c>
      <c r="G344" s="93">
        <v>1</v>
      </c>
      <c r="H344" s="94">
        <v>7320197</v>
      </c>
      <c r="I344" s="94">
        <v>5710</v>
      </c>
    </row>
    <row r="345" spans="2:9" ht="15.75">
      <c r="B345" s="89" t="s">
        <v>604</v>
      </c>
      <c r="C345" s="89" t="s">
        <v>605</v>
      </c>
      <c r="D345" s="95">
        <v>43048</v>
      </c>
      <c r="E345" s="91" t="s">
        <v>90</v>
      </c>
      <c r="F345" s="92"/>
      <c r="G345" s="93">
        <v>1</v>
      </c>
      <c r="H345" s="94">
        <v>7283010</v>
      </c>
      <c r="I345" s="94">
        <v>5094</v>
      </c>
    </row>
    <row r="346" spans="2:9" ht="15.75">
      <c r="B346" s="104" t="s">
        <v>823</v>
      </c>
      <c r="C346" s="104" t="s">
        <v>824</v>
      </c>
      <c r="D346" s="95">
        <v>42824</v>
      </c>
      <c r="E346" s="91" t="s">
        <v>19</v>
      </c>
      <c r="F346" s="92">
        <v>30</v>
      </c>
      <c r="G346" s="93">
        <v>1</v>
      </c>
      <c r="H346" s="94">
        <v>7161718</v>
      </c>
      <c r="I346" s="94">
        <v>5060</v>
      </c>
    </row>
    <row r="347" spans="2:9" ht="15.75">
      <c r="B347" s="134" t="s">
        <v>1026</v>
      </c>
      <c r="C347" s="89" t="s">
        <v>1027</v>
      </c>
      <c r="D347" s="95">
        <v>42677</v>
      </c>
      <c r="E347" s="91" t="s">
        <v>1028</v>
      </c>
      <c r="F347" s="96">
        <v>27</v>
      </c>
      <c r="G347" s="93">
        <v>1</v>
      </c>
      <c r="H347" s="94">
        <v>7123690</v>
      </c>
      <c r="I347" s="99">
        <v>5361</v>
      </c>
    </row>
    <row r="348" spans="2:9" ht="15.75">
      <c r="B348" s="89" t="s">
        <v>70</v>
      </c>
      <c r="C348" s="89" t="s">
        <v>71</v>
      </c>
      <c r="D348" s="13">
        <v>43496</v>
      </c>
      <c r="E348" s="39" t="s">
        <v>60</v>
      </c>
      <c r="F348" s="40"/>
      <c r="G348" s="16">
        <v>1</v>
      </c>
      <c r="H348" s="21">
        <v>7035800</v>
      </c>
      <c r="I348" s="21">
        <v>4929</v>
      </c>
    </row>
    <row r="349" spans="2:9" ht="15.75">
      <c r="B349" s="89" t="s">
        <v>478</v>
      </c>
      <c r="C349" s="89" t="s">
        <v>478</v>
      </c>
      <c r="D349" s="95">
        <v>43167</v>
      </c>
      <c r="E349" s="12" t="s">
        <v>34</v>
      </c>
      <c r="F349" s="92">
        <v>35</v>
      </c>
      <c r="G349" s="93"/>
      <c r="H349" s="97">
        <v>7024375</v>
      </c>
      <c r="I349" s="97">
        <v>5086</v>
      </c>
    </row>
    <row r="350" spans="2:9" ht="15.75">
      <c r="B350" s="89" t="s">
        <v>741</v>
      </c>
      <c r="C350" s="89" t="s">
        <v>742</v>
      </c>
      <c r="D350" s="95">
        <v>42915</v>
      </c>
      <c r="E350" s="91" t="s">
        <v>22</v>
      </c>
      <c r="F350" s="92">
        <v>4</v>
      </c>
      <c r="G350" s="93">
        <v>1</v>
      </c>
      <c r="H350" s="94">
        <v>6986325</v>
      </c>
      <c r="I350" s="94">
        <v>4732</v>
      </c>
    </row>
    <row r="351" spans="2:9" ht="15.75">
      <c r="B351" s="89" t="s">
        <v>257</v>
      </c>
      <c r="C351" s="89" t="s">
        <v>258</v>
      </c>
      <c r="D351" s="13">
        <v>43384</v>
      </c>
      <c r="E351" s="14" t="s">
        <v>34</v>
      </c>
      <c r="F351" s="19">
        <v>32</v>
      </c>
      <c r="G351" s="16">
        <v>1</v>
      </c>
      <c r="H351" s="17">
        <v>6912270</v>
      </c>
      <c r="I351" s="17">
        <v>4826</v>
      </c>
    </row>
    <row r="352" spans="2:9" ht="15.75">
      <c r="B352" s="89" t="s">
        <v>240</v>
      </c>
      <c r="C352" s="89" t="s">
        <v>241</v>
      </c>
      <c r="D352" s="95">
        <v>43405</v>
      </c>
      <c r="E352" s="12" t="s">
        <v>90</v>
      </c>
      <c r="F352" s="107"/>
      <c r="G352" s="93">
        <v>1</v>
      </c>
      <c r="H352" s="97">
        <v>6847170</v>
      </c>
      <c r="I352" s="97">
        <v>4551</v>
      </c>
    </row>
    <row r="353" spans="2:9" ht="15.75">
      <c r="B353" s="134" t="s">
        <v>897</v>
      </c>
      <c r="C353" s="134" t="s">
        <v>897</v>
      </c>
      <c r="D353" s="95">
        <v>42642</v>
      </c>
      <c r="E353" s="12" t="s">
        <v>34</v>
      </c>
      <c r="F353" s="96">
        <v>31</v>
      </c>
      <c r="G353" s="93">
        <v>1</v>
      </c>
      <c r="H353" s="99">
        <v>6815731</v>
      </c>
      <c r="I353" s="94">
        <v>5634</v>
      </c>
    </row>
    <row r="354" spans="2:9" ht="15.75">
      <c r="B354" s="89" t="s">
        <v>548</v>
      </c>
      <c r="C354" s="89" t="s">
        <v>549</v>
      </c>
      <c r="D354" s="95">
        <v>43097</v>
      </c>
      <c r="E354" s="91" t="s">
        <v>22</v>
      </c>
      <c r="F354" s="92">
        <v>6</v>
      </c>
      <c r="G354" s="93">
        <v>1</v>
      </c>
      <c r="H354" s="94">
        <v>6490010</v>
      </c>
      <c r="I354" s="94">
        <v>4052</v>
      </c>
    </row>
    <row r="355" spans="2:9" ht="15.75">
      <c r="B355" s="89" t="s">
        <v>779</v>
      </c>
      <c r="C355" s="89" t="s">
        <v>780</v>
      </c>
      <c r="D355" s="95">
        <v>42866</v>
      </c>
      <c r="E355" s="91" t="s">
        <v>29</v>
      </c>
      <c r="F355" s="92">
        <v>28</v>
      </c>
      <c r="G355" s="93">
        <v>1</v>
      </c>
      <c r="H355" s="94">
        <v>6475625</v>
      </c>
      <c r="I355" s="94">
        <v>5101</v>
      </c>
    </row>
    <row r="356" spans="2:9" ht="15.75">
      <c r="B356" s="105" t="s">
        <v>251</v>
      </c>
      <c r="C356" s="89" t="s">
        <v>252</v>
      </c>
      <c r="D356" s="13">
        <v>43398</v>
      </c>
      <c r="E356" s="39" t="s">
        <v>90</v>
      </c>
      <c r="F356" s="19"/>
      <c r="G356" s="16">
        <v>1</v>
      </c>
      <c r="H356" s="38">
        <v>6430474</v>
      </c>
      <c r="I356" s="137">
        <v>7837</v>
      </c>
    </row>
    <row r="357" spans="2:9" ht="15.75">
      <c r="B357" s="12" t="s">
        <v>374</v>
      </c>
      <c r="C357" s="12" t="s">
        <v>375</v>
      </c>
      <c r="D357" s="95">
        <v>43223</v>
      </c>
      <c r="E357" s="12" t="s">
        <v>16</v>
      </c>
      <c r="F357" s="92"/>
      <c r="G357" s="93">
        <v>1</v>
      </c>
      <c r="H357" s="97">
        <v>6270651</v>
      </c>
      <c r="I357" s="97">
        <v>4612</v>
      </c>
    </row>
    <row r="358" spans="2:9" ht="15.75">
      <c r="B358" s="89" t="s">
        <v>176</v>
      </c>
      <c r="C358" s="89" t="s">
        <v>177</v>
      </c>
      <c r="D358" s="13">
        <v>43384</v>
      </c>
      <c r="E358" s="14" t="s">
        <v>34</v>
      </c>
      <c r="F358" s="19">
        <v>22</v>
      </c>
      <c r="G358" s="16">
        <v>1</v>
      </c>
      <c r="H358" s="17">
        <v>6033940</v>
      </c>
      <c r="I358" s="17">
        <v>4117</v>
      </c>
    </row>
    <row r="359" spans="2:9" ht="15.75">
      <c r="B359" s="89" t="s">
        <v>615</v>
      </c>
      <c r="C359" s="89" t="s">
        <v>616</v>
      </c>
      <c r="D359" s="95">
        <v>43034</v>
      </c>
      <c r="E359" s="91" t="s">
        <v>90</v>
      </c>
      <c r="F359" s="92"/>
      <c r="G359" s="93">
        <v>1</v>
      </c>
      <c r="H359" s="94">
        <v>5865465</v>
      </c>
      <c r="I359" s="94">
        <v>5506</v>
      </c>
    </row>
    <row r="360" spans="2:9" ht="15.75">
      <c r="B360" s="12" t="s">
        <v>169</v>
      </c>
      <c r="C360" s="12" t="s">
        <v>170</v>
      </c>
      <c r="D360" s="13">
        <v>43454</v>
      </c>
      <c r="E360" s="14" t="s">
        <v>90</v>
      </c>
      <c r="F360" s="40"/>
      <c r="G360" s="16">
        <v>1</v>
      </c>
      <c r="H360" s="17">
        <v>5827131</v>
      </c>
      <c r="I360" s="17">
        <v>3819</v>
      </c>
    </row>
    <row r="361" spans="2:9" ht="15.75">
      <c r="B361" s="89" t="s">
        <v>803</v>
      </c>
      <c r="C361" s="89" t="s">
        <v>804</v>
      </c>
      <c r="D361" s="95">
        <v>42838</v>
      </c>
      <c r="E361" s="91" t="s">
        <v>22</v>
      </c>
      <c r="F361" s="92">
        <v>37</v>
      </c>
      <c r="G361" s="93">
        <v>1</v>
      </c>
      <c r="H361" s="94">
        <v>5763965</v>
      </c>
      <c r="I361" s="94">
        <v>4417</v>
      </c>
    </row>
    <row r="362" spans="2:9" ht="15.75">
      <c r="B362" s="104" t="s">
        <v>1029</v>
      </c>
      <c r="C362" s="104" t="s">
        <v>1030</v>
      </c>
      <c r="D362" s="95">
        <v>42740</v>
      </c>
      <c r="E362" s="91" t="s">
        <v>237</v>
      </c>
      <c r="F362" s="92">
        <v>20</v>
      </c>
      <c r="G362" s="93">
        <v>1</v>
      </c>
      <c r="H362" s="99">
        <v>5761400</v>
      </c>
      <c r="I362" s="100">
        <v>4801</v>
      </c>
    </row>
    <row r="363" spans="2:9" ht="15.75">
      <c r="B363" s="89" t="s">
        <v>761</v>
      </c>
      <c r="C363" s="89" t="s">
        <v>762</v>
      </c>
      <c r="D363" s="95">
        <v>42894</v>
      </c>
      <c r="E363" s="91" t="s">
        <v>52</v>
      </c>
      <c r="F363" s="92">
        <v>22</v>
      </c>
      <c r="G363" s="93">
        <v>1</v>
      </c>
      <c r="H363" s="94">
        <v>5736701</v>
      </c>
      <c r="I363" s="94">
        <v>3934</v>
      </c>
    </row>
    <row r="364" spans="2:9" ht="15.75">
      <c r="B364" s="89" t="s">
        <v>218</v>
      </c>
      <c r="C364" s="89" t="s">
        <v>219</v>
      </c>
      <c r="D364" s="13">
        <v>43419</v>
      </c>
      <c r="E364" s="14" t="s">
        <v>22</v>
      </c>
      <c r="F364" s="19">
        <v>13</v>
      </c>
      <c r="G364" s="16">
        <v>1</v>
      </c>
      <c r="H364" s="21">
        <v>5652925</v>
      </c>
      <c r="I364" s="21">
        <v>3541</v>
      </c>
    </row>
    <row r="365" spans="2:9" ht="15.75">
      <c r="B365" s="89" t="s">
        <v>198</v>
      </c>
      <c r="C365" s="89" t="s">
        <v>199</v>
      </c>
      <c r="D365" s="13">
        <v>43384</v>
      </c>
      <c r="E365" s="14" t="s">
        <v>24</v>
      </c>
      <c r="F365" s="15"/>
      <c r="G365" s="16">
        <v>1</v>
      </c>
      <c r="H365" s="17">
        <v>5632444</v>
      </c>
      <c r="I365" s="17">
        <v>3761</v>
      </c>
    </row>
    <row r="366" spans="2:9" ht="15.75">
      <c r="B366" s="89" t="s">
        <v>649</v>
      </c>
      <c r="C366" s="89" t="s">
        <v>650</v>
      </c>
      <c r="D366" s="95">
        <v>43006</v>
      </c>
      <c r="E366" s="91" t="s">
        <v>52</v>
      </c>
      <c r="F366" s="92">
        <v>16</v>
      </c>
      <c r="G366" s="93">
        <v>1</v>
      </c>
      <c r="H366" s="94">
        <v>5599049</v>
      </c>
      <c r="I366" s="94">
        <v>3706</v>
      </c>
    </row>
    <row r="367" spans="2:9" ht="15.75">
      <c r="B367" s="89" t="s">
        <v>481</v>
      </c>
      <c r="C367" s="89" t="s">
        <v>482</v>
      </c>
      <c r="D367" s="95">
        <v>43167</v>
      </c>
      <c r="E367" s="91" t="s">
        <v>237</v>
      </c>
      <c r="F367" s="92">
        <v>16</v>
      </c>
      <c r="G367" s="93"/>
      <c r="H367" s="97">
        <v>5590750</v>
      </c>
      <c r="I367" s="97">
        <v>4140</v>
      </c>
    </row>
    <row r="368" spans="2:9" ht="15.75">
      <c r="B368" s="104" t="s">
        <v>398</v>
      </c>
      <c r="C368" s="104" t="s">
        <v>399</v>
      </c>
      <c r="D368" s="95">
        <v>43251</v>
      </c>
      <c r="E368" s="91" t="s">
        <v>22</v>
      </c>
      <c r="F368" s="92">
        <v>41</v>
      </c>
      <c r="G368" s="93">
        <v>1</v>
      </c>
      <c r="H368" s="138">
        <v>5585470</v>
      </c>
      <c r="I368" s="138">
        <v>4238</v>
      </c>
    </row>
    <row r="369" spans="2:9" ht="15.75">
      <c r="B369" s="89" t="s">
        <v>560</v>
      </c>
      <c r="C369" s="89" t="s">
        <v>561</v>
      </c>
      <c r="D369" s="95">
        <v>43090</v>
      </c>
      <c r="E369" s="91" t="s">
        <v>90</v>
      </c>
      <c r="F369" s="92"/>
      <c r="G369" s="93">
        <v>1</v>
      </c>
      <c r="H369" s="94">
        <v>5564595</v>
      </c>
      <c r="I369" s="94">
        <v>4254</v>
      </c>
    </row>
    <row r="370" spans="2:9" ht="15.75">
      <c r="B370" s="12" t="s">
        <v>431</v>
      </c>
      <c r="C370" s="12" t="s">
        <v>432</v>
      </c>
      <c r="D370" s="95">
        <v>43209</v>
      </c>
      <c r="E370" s="12" t="s">
        <v>34</v>
      </c>
      <c r="F370" s="92">
        <v>52</v>
      </c>
      <c r="G370" s="93">
        <v>1</v>
      </c>
      <c r="H370" s="97">
        <v>5463181</v>
      </c>
      <c r="I370" s="97">
        <v>3940</v>
      </c>
    </row>
    <row r="371" spans="2:9" ht="15.75">
      <c r="B371" s="12" t="s">
        <v>289</v>
      </c>
      <c r="C371" s="12" t="s">
        <v>289</v>
      </c>
      <c r="D371" s="13">
        <v>43356</v>
      </c>
      <c r="E371" s="14" t="s">
        <v>90</v>
      </c>
      <c r="F371" s="46"/>
      <c r="G371" s="16"/>
      <c r="H371" s="17">
        <v>5447954</v>
      </c>
      <c r="I371" s="17">
        <v>4460</v>
      </c>
    </row>
    <row r="372" spans="2:9" ht="15.75">
      <c r="B372" s="114" t="s">
        <v>704</v>
      </c>
      <c r="C372" s="114" t="s">
        <v>705</v>
      </c>
      <c r="D372" s="90">
        <v>42964</v>
      </c>
      <c r="E372" s="114" t="s">
        <v>90</v>
      </c>
      <c r="F372" s="114"/>
      <c r="G372" s="93">
        <v>1</v>
      </c>
      <c r="H372" s="94">
        <v>5361898</v>
      </c>
      <c r="I372" s="100">
        <v>4217</v>
      </c>
    </row>
    <row r="373" spans="2:9" ht="15.75">
      <c r="B373" s="12" t="s">
        <v>611</v>
      </c>
      <c r="C373" s="12" t="s">
        <v>612</v>
      </c>
      <c r="D373" s="90">
        <v>43041</v>
      </c>
      <c r="E373" s="98" t="s">
        <v>90</v>
      </c>
      <c r="F373" s="12"/>
      <c r="G373" s="93">
        <v>1</v>
      </c>
      <c r="H373" s="99">
        <v>5307925</v>
      </c>
      <c r="I373" s="100">
        <v>4342</v>
      </c>
    </row>
    <row r="374" spans="2:9" ht="15.75">
      <c r="B374" s="89" t="s">
        <v>486</v>
      </c>
      <c r="C374" s="89" t="s">
        <v>487</v>
      </c>
      <c r="D374" s="95">
        <v>43160</v>
      </c>
      <c r="E374" s="91" t="s">
        <v>22</v>
      </c>
      <c r="F374" s="92">
        <v>21</v>
      </c>
      <c r="G374" s="93">
        <v>1</v>
      </c>
      <c r="H374" s="94">
        <v>4987505</v>
      </c>
      <c r="I374" s="94">
        <v>3346</v>
      </c>
    </row>
    <row r="375" spans="2:9" ht="15.75">
      <c r="B375" s="89" t="s">
        <v>259</v>
      </c>
      <c r="C375" s="89" t="s">
        <v>260</v>
      </c>
      <c r="D375" s="13">
        <v>43391</v>
      </c>
      <c r="E375" s="14" t="s">
        <v>90</v>
      </c>
      <c r="F375" s="47"/>
      <c r="G375" s="16">
        <v>1</v>
      </c>
      <c r="H375" s="21">
        <v>4871790</v>
      </c>
      <c r="I375" s="21">
        <v>3204</v>
      </c>
    </row>
    <row r="376" spans="2:9" ht="15.75">
      <c r="B376" s="89" t="s">
        <v>384</v>
      </c>
      <c r="C376" s="114" t="s">
        <v>385</v>
      </c>
      <c r="D376" s="95">
        <v>43272</v>
      </c>
      <c r="E376" s="12" t="s">
        <v>90</v>
      </c>
      <c r="F376" s="92"/>
      <c r="G376" s="93">
        <v>1</v>
      </c>
      <c r="H376" s="97">
        <v>4840435</v>
      </c>
      <c r="I376" s="97">
        <v>3871</v>
      </c>
    </row>
    <row r="377" spans="2:9" ht="15.75">
      <c r="B377" s="89" t="s">
        <v>775</v>
      </c>
      <c r="C377" s="89" t="s">
        <v>776</v>
      </c>
      <c r="D377" s="95">
        <v>42866</v>
      </c>
      <c r="E377" s="91" t="s">
        <v>34</v>
      </c>
      <c r="F377" s="92">
        <v>39</v>
      </c>
      <c r="G377" s="93">
        <v>1</v>
      </c>
      <c r="H377" s="94">
        <v>4778022</v>
      </c>
      <c r="I377" s="94">
        <v>3625</v>
      </c>
    </row>
    <row r="378" spans="2:9" ht="15.75">
      <c r="B378" s="101" t="s">
        <v>42</v>
      </c>
      <c r="C378" s="101" t="s">
        <v>42</v>
      </c>
      <c r="D378" s="102">
        <v>43531</v>
      </c>
      <c r="E378" s="103" t="s">
        <v>43</v>
      </c>
      <c r="F378" s="19">
        <v>39</v>
      </c>
      <c r="G378" s="16"/>
      <c r="H378" s="38">
        <v>4658085</v>
      </c>
      <c r="I378" s="38">
        <v>3045</v>
      </c>
    </row>
    <row r="379" spans="2:9" ht="15.75">
      <c r="B379" s="12" t="s">
        <v>1031</v>
      </c>
      <c r="C379" s="12" t="s">
        <v>1031</v>
      </c>
      <c r="D379" s="95">
        <v>42635</v>
      </c>
      <c r="E379" s="91" t="s">
        <v>90</v>
      </c>
      <c r="F379" s="96"/>
      <c r="G379" s="93">
        <v>1</v>
      </c>
      <c r="H379" s="125">
        <v>4655617</v>
      </c>
      <c r="I379" s="136">
        <v>4815</v>
      </c>
    </row>
    <row r="380" spans="2:9" ht="15.75">
      <c r="B380" s="89" t="s">
        <v>759</v>
      </c>
      <c r="C380" s="89" t="s">
        <v>760</v>
      </c>
      <c r="D380" s="95">
        <v>42894</v>
      </c>
      <c r="E380" s="91" t="s">
        <v>24</v>
      </c>
      <c r="F380" s="92">
        <v>41</v>
      </c>
      <c r="G380" s="93">
        <v>1</v>
      </c>
      <c r="H380" s="94">
        <v>4636600</v>
      </c>
      <c r="I380" s="94">
        <v>3419</v>
      </c>
    </row>
    <row r="381" spans="2:9" ht="15.75">
      <c r="B381" s="89" t="s">
        <v>390</v>
      </c>
      <c r="C381" s="89" t="s">
        <v>391</v>
      </c>
      <c r="D381" s="95">
        <v>43265</v>
      </c>
      <c r="E381" s="91" t="s">
        <v>90</v>
      </c>
      <c r="F381" s="92"/>
      <c r="G381" s="93">
        <v>1</v>
      </c>
      <c r="H381" s="97">
        <v>4604825</v>
      </c>
      <c r="I381" s="97">
        <v>3613</v>
      </c>
    </row>
    <row r="382" spans="2:9" ht="15.75">
      <c r="B382" s="89" t="s">
        <v>172</v>
      </c>
      <c r="C382" s="89" t="s">
        <v>173</v>
      </c>
      <c r="D382" s="13">
        <v>43447</v>
      </c>
      <c r="E382" s="14" t="s">
        <v>22</v>
      </c>
      <c r="F382" s="19">
        <v>13</v>
      </c>
      <c r="G382" s="16">
        <v>1</v>
      </c>
      <c r="H382" s="38">
        <v>4595385</v>
      </c>
      <c r="I382" s="137">
        <v>2870</v>
      </c>
    </row>
    <row r="383" spans="2:9" ht="15.75">
      <c r="B383" s="104" t="s">
        <v>844</v>
      </c>
      <c r="C383" s="104" t="s">
        <v>845</v>
      </c>
      <c r="D383" s="95">
        <v>42803</v>
      </c>
      <c r="E383" s="91" t="s">
        <v>90</v>
      </c>
      <c r="F383" s="92"/>
      <c r="G383" s="93">
        <v>1</v>
      </c>
      <c r="H383" s="94">
        <v>4591365</v>
      </c>
      <c r="I383" s="94">
        <v>3556</v>
      </c>
    </row>
    <row r="384" spans="2:9" ht="15.75">
      <c r="B384" s="12" t="s">
        <v>842</v>
      </c>
      <c r="C384" s="12" t="s">
        <v>843</v>
      </c>
      <c r="D384" s="95">
        <v>42803</v>
      </c>
      <c r="E384" s="12" t="s">
        <v>640</v>
      </c>
      <c r="F384" s="96"/>
      <c r="G384" s="93">
        <v>1</v>
      </c>
      <c r="H384" s="105">
        <v>4578070</v>
      </c>
      <c r="I384" s="105">
        <v>2971</v>
      </c>
    </row>
    <row r="385" spans="2:9" ht="15.75">
      <c r="B385" s="89" t="s">
        <v>406</v>
      </c>
      <c r="C385" s="89" t="s">
        <v>407</v>
      </c>
      <c r="D385" s="95">
        <v>43230</v>
      </c>
      <c r="E385" s="12" t="s">
        <v>34</v>
      </c>
      <c r="F385" s="92">
        <v>22</v>
      </c>
      <c r="G385" s="93">
        <v>1</v>
      </c>
      <c r="H385" s="97">
        <v>4533020</v>
      </c>
      <c r="I385" s="97">
        <v>2969</v>
      </c>
    </row>
    <row r="386" spans="2:9" ht="15.75">
      <c r="B386" s="12" t="s">
        <v>925</v>
      </c>
      <c r="C386" s="12" t="s">
        <v>926</v>
      </c>
      <c r="D386" s="95">
        <v>42726</v>
      </c>
      <c r="E386" s="12" t="s">
        <v>19</v>
      </c>
      <c r="F386" s="96"/>
      <c r="G386" s="93">
        <v>0</v>
      </c>
      <c r="H386" s="94">
        <v>4517462</v>
      </c>
      <c r="I386" s="94">
        <v>3671</v>
      </c>
    </row>
    <row r="387" spans="2:9" ht="15.75">
      <c r="B387" s="89" t="s">
        <v>809</v>
      </c>
      <c r="C387" s="89" t="s">
        <v>810</v>
      </c>
      <c r="D387" s="95">
        <v>42838</v>
      </c>
      <c r="E387" s="91" t="s">
        <v>60</v>
      </c>
      <c r="F387" s="92"/>
      <c r="G387" s="93">
        <v>1</v>
      </c>
      <c r="H387" s="94">
        <v>4493528</v>
      </c>
      <c r="I387" s="94">
        <v>3184</v>
      </c>
    </row>
    <row r="388" spans="2:9" ht="15.75">
      <c r="B388" s="89" t="s">
        <v>201</v>
      </c>
      <c r="C388" s="89" t="s">
        <v>202</v>
      </c>
      <c r="D388" s="13">
        <v>43384</v>
      </c>
      <c r="E388" s="14" t="s">
        <v>60</v>
      </c>
      <c r="F388" s="40"/>
      <c r="G388" s="16">
        <v>1</v>
      </c>
      <c r="H388" s="17">
        <v>4203335</v>
      </c>
      <c r="I388" s="17">
        <v>4962</v>
      </c>
    </row>
    <row r="389" spans="2:9" ht="15.75">
      <c r="B389" s="12" t="s">
        <v>315</v>
      </c>
      <c r="C389" s="12" t="s">
        <v>315</v>
      </c>
      <c r="D389" s="13">
        <v>43356</v>
      </c>
      <c r="E389" s="14" t="s">
        <v>316</v>
      </c>
      <c r="F389" s="46"/>
      <c r="G389" s="16"/>
      <c r="H389" s="38">
        <v>4173400</v>
      </c>
      <c r="I389" s="38">
        <v>3423</v>
      </c>
    </row>
    <row r="390" spans="2:9" ht="15.75">
      <c r="B390" s="12" t="s">
        <v>456</v>
      </c>
      <c r="C390" s="12" t="s">
        <v>457</v>
      </c>
      <c r="D390" s="95">
        <v>43181</v>
      </c>
      <c r="E390" s="12" t="s">
        <v>19</v>
      </c>
      <c r="F390" s="12">
        <v>11</v>
      </c>
      <c r="G390" s="93">
        <v>0</v>
      </c>
      <c r="H390" s="94">
        <v>4133625</v>
      </c>
      <c r="I390" s="94">
        <v>2595</v>
      </c>
    </row>
    <row r="391" spans="2:9" ht="15.75">
      <c r="B391" s="12" t="s">
        <v>524</v>
      </c>
      <c r="C391" s="12" t="s">
        <v>525</v>
      </c>
      <c r="D391" s="95">
        <v>43118</v>
      </c>
      <c r="E391" s="12" t="s">
        <v>22</v>
      </c>
      <c r="F391" s="96">
        <v>2</v>
      </c>
      <c r="G391" s="93">
        <v>1</v>
      </c>
      <c r="H391" s="94">
        <v>3948780</v>
      </c>
      <c r="I391" s="94">
        <v>2908</v>
      </c>
    </row>
    <row r="392" spans="2:9" ht="15.75">
      <c r="B392" s="114" t="s">
        <v>702</v>
      </c>
      <c r="C392" s="114" t="s">
        <v>702</v>
      </c>
      <c r="D392" s="90">
        <v>42964</v>
      </c>
      <c r="E392" s="114" t="s">
        <v>423</v>
      </c>
      <c r="F392" s="114"/>
      <c r="G392" s="93">
        <v>1</v>
      </c>
      <c r="H392" s="94">
        <v>3941604</v>
      </c>
      <c r="I392" s="94">
        <v>3250</v>
      </c>
    </row>
    <row r="393" spans="2:9" ht="15.75">
      <c r="B393" s="114" t="s">
        <v>639</v>
      </c>
      <c r="C393" s="114" t="s">
        <v>639</v>
      </c>
      <c r="D393" s="90">
        <v>43013</v>
      </c>
      <c r="E393" s="115" t="s">
        <v>640</v>
      </c>
      <c r="F393" s="116">
        <v>26</v>
      </c>
      <c r="G393" s="93">
        <v>1</v>
      </c>
      <c r="H393" s="94">
        <v>3856960</v>
      </c>
      <c r="I393" s="94">
        <v>2651</v>
      </c>
    </row>
    <row r="394" spans="2:9" ht="15.75">
      <c r="B394" s="12" t="s">
        <v>400</v>
      </c>
      <c r="C394" s="12" t="s">
        <v>401</v>
      </c>
      <c r="D394" s="95">
        <v>43237</v>
      </c>
      <c r="E394" s="12" t="s">
        <v>22</v>
      </c>
      <c r="F394" s="92">
        <v>16</v>
      </c>
      <c r="G394" s="93">
        <v>1</v>
      </c>
      <c r="H394" s="97">
        <v>3750052</v>
      </c>
      <c r="I394" s="97">
        <v>2138</v>
      </c>
    </row>
    <row r="395" spans="2:9" ht="15.75">
      <c r="B395" s="89" t="s">
        <v>584</v>
      </c>
      <c r="C395" s="89" t="s">
        <v>585</v>
      </c>
      <c r="D395" s="95">
        <v>43069</v>
      </c>
      <c r="E395" s="91" t="s">
        <v>22</v>
      </c>
      <c r="F395" s="92">
        <v>35</v>
      </c>
      <c r="G395" s="93">
        <v>1</v>
      </c>
      <c r="H395" s="94">
        <v>3705045</v>
      </c>
      <c r="I395" s="94">
        <v>2996</v>
      </c>
    </row>
    <row r="396" spans="2:9" ht="15.75">
      <c r="B396" s="12" t="s">
        <v>496</v>
      </c>
      <c r="C396" s="12" t="s">
        <v>497</v>
      </c>
      <c r="D396" s="95">
        <v>43153</v>
      </c>
      <c r="E396" s="12" t="s">
        <v>22</v>
      </c>
      <c r="F396" s="92">
        <v>26</v>
      </c>
      <c r="G396" s="93">
        <v>1</v>
      </c>
      <c r="H396" s="99">
        <v>3679611</v>
      </c>
      <c r="I396" s="100">
        <v>2574</v>
      </c>
    </row>
    <row r="397" spans="2:9" ht="15.75">
      <c r="B397" s="12" t="s">
        <v>1032</v>
      </c>
      <c r="C397" s="12" t="s">
        <v>1033</v>
      </c>
      <c r="D397" s="95">
        <v>42670</v>
      </c>
      <c r="E397" s="12" t="s">
        <v>22</v>
      </c>
      <c r="F397" s="96">
        <v>14</v>
      </c>
      <c r="G397" s="93">
        <v>1</v>
      </c>
      <c r="H397" s="94">
        <v>3645245</v>
      </c>
      <c r="I397" s="120">
        <v>2448</v>
      </c>
    </row>
    <row r="398" spans="2:9" ht="15.75">
      <c r="B398" s="89" t="s">
        <v>1034</v>
      </c>
      <c r="C398" s="89" t="s">
        <v>1034</v>
      </c>
      <c r="D398" s="95">
        <v>42670</v>
      </c>
      <c r="E398" s="91" t="s">
        <v>640</v>
      </c>
      <c r="F398" s="96">
        <v>24</v>
      </c>
      <c r="G398" s="93">
        <v>1</v>
      </c>
      <c r="H398" s="94">
        <v>3626599</v>
      </c>
      <c r="I398" s="120">
        <v>3678</v>
      </c>
    </row>
    <row r="399" spans="2:9" ht="15.75">
      <c r="B399" s="12" t="s">
        <v>881</v>
      </c>
      <c r="C399" s="12" t="s">
        <v>881</v>
      </c>
      <c r="D399" s="95">
        <v>42761</v>
      </c>
      <c r="E399" s="12" t="s">
        <v>60</v>
      </c>
      <c r="F399" s="96"/>
      <c r="G399" s="93">
        <v>1</v>
      </c>
      <c r="H399" s="94">
        <v>3606291</v>
      </c>
      <c r="I399" s="94">
        <v>2758</v>
      </c>
    </row>
    <row r="400" spans="2:9" ht="15.75">
      <c r="B400" s="12" t="s">
        <v>323</v>
      </c>
      <c r="C400" s="12" t="s">
        <v>324</v>
      </c>
      <c r="D400" s="95">
        <v>43349</v>
      </c>
      <c r="E400" s="12" t="s">
        <v>90</v>
      </c>
      <c r="F400" s="92"/>
      <c r="G400" s="93">
        <v>1</v>
      </c>
      <c r="H400" s="97">
        <v>3576150</v>
      </c>
      <c r="I400" s="97">
        <v>2428</v>
      </c>
    </row>
    <row r="401" spans="2:9" ht="15.75">
      <c r="B401" s="12" t="s">
        <v>296</v>
      </c>
      <c r="C401" s="12" t="s">
        <v>297</v>
      </c>
      <c r="D401" s="13">
        <v>43363</v>
      </c>
      <c r="E401" s="14" t="s">
        <v>22</v>
      </c>
      <c r="F401" s="46">
        <v>22</v>
      </c>
      <c r="G401" s="16">
        <v>1</v>
      </c>
      <c r="H401" s="21">
        <v>3528672</v>
      </c>
      <c r="I401" s="21">
        <v>2667</v>
      </c>
    </row>
    <row r="402" spans="2:9" ht="15.75">
      <c r="B402" s="12" t="s">
        <v>1035</v>
      </c>
      <c r="C402" s="12" t="s">
        <v>1035</v>
      </c>
      <c r="D402" s="95">
        <v>42698</v>
      </c>
      <c r="E402" s="12" t="s">
        <v>1036</v>
      </c>
      <c r="F402" s="96"/>
      <c r="G402" s="93">
        <v>1</v>
      </c>
      <c r="H402" s="99">
        <v>3450980</v>
      </c>
      <c r="I402" s="99">
        <v>3024</v>
      </c>
    </row>
    <row r="403" spans="2:9" ht="15.75">
      <c r="B403" s="12" t="s">
        <v>629</v>
      </c>
      <c r="C403" s="12" t="s">
        <v>630</v>
      </c>
      <c r="D403" s="90">
        <v>43027</v>
      </c>
      <c r="E403" s="91" t="s">
        <v>22</v>
      </c>
      <c r="F403" s="93">
        <v>8</v>
      </c>
      <c r="G403" s="93" t="e">
        <f>ROUNDUP(DATEDIF(D403,$B$176,"d")/7,0)</f>
        <v>#VALUE!</v>
      </c>
      <c r="H403" s="94">
        <v>3448795</v>
      </c>
      <c r="I403" s="94">
        <v>2180</v>
      </c>
    </row>
    <row r="404" spans="2:9" ht="15.75">
      <c r="B404" s="89" t="s">
        <v>647</v>
      </c>
      <c r="C404" s="89" t="s">
        <v>648</v>
      </c>
      <c r="D404" s="95">
        <v>43006</v>
      </c>
      <c r="E404" s="91" t="s">
        <v>90</v>
      </c>
      <c r="F404" s="92"/>
      <c r="G404" s="93">
        <v>1</v>
      </c>
      <c r="H404" s="94">
        <v>3421615</v>
      </c>
      <c r="I404" s="94">
        <v>4068</v>
      </c>
    </row>
    <row r="405" spans="2:9" ht="15.75">
      <c r="B405" s="12" t="s">
        <v>171</v>
      </c>
      <c r="C405" s="12" t="s">
        <v>171</v>
      </c>
      <c r="D405" s="13">
        <v>43454</v>
      </c>
      <c r="E405" s="14" t="s">
        <v>90</v>
      </c>
      <c r="F405" s="40"/>
      <c r="G405" s="16">
        <v>1</v>
      </c>
      <c r="H405" s="17">
        <v>3400063</v>
      </c>
      <c r="I405" s="17">
        <v>3220</v>
      </c>
    </row>
    <row r="406" spans="2:9" ht="15.75">
      <c r="B406" s="101" t="s">
        <v>48</v>
      </c>
      <c r="C406" s="101" t="s">
        <v>49</v>
      </c>
      <c r="D406" s="102">
        <v>43531</v>
      </c>
      <c r="E406" s="103" t="s">
        <v>22</v>
      </c>
      <c r="F406" s="19">
        <v>21</v>
      </c>
      <c r="G406" s="16"/>
      <c r="H406" s="17">
        <v>3369100</v>
      </c>
      <c r="I406" s="17">
        <v>2206</v>
      </c>
    </row>
    <row r="407" spans="2:9" ht="15.75">
      <c r="B407" s="104" t="s">
        <v>853</v>
      </c>
      <c r="C407" s="104" t="s">
        <v>854</v>
      </c>
      <c r="D407" s="95">
        <v>42796</v>
      </c>
      <c r="E407" s="91" t="s">
        <v>29</v>
      </c>
      <c r="F407" s="92"/>
      <c r="G407" s="93"/>
      <c r="H407" s="94">
        <v>3342535</v>
      </c>
      <c r="I407" s="94">
        <v>2382</v>
      </c>
    </row>
    <row r="408" spans="2:9" ht="15.75">
      <c r="B408" s="12" t="s">
        <v>244</v>
      </c>
      <c r="C408" s="12" t="s">
        <v>245</v>
      </c>
      <c r="D408" s="95">
        <v>43412</v>
      </c>
      <c r="E408" s="12" t="s">
        <v>52</v>
      </c>
      <c r="F408" s="131">
        <v>15</v>
      </c>
      <c r="G408" s="93">
        <v>1</v>
      </c>
      <c r="H408" s="97">
        <v>3297620</v>
      </c>
      <c r="I408" s="97">
        <v>2189</v>
      </c>
    </row>
    <row r="409" spans="2:9" ht="15.75">
      <c r="B409" s="89" t="s">
        <v>793</v>
      </c>
      <c r="C409" s="89" t="s">
        <v>793</v>
      </c>
      <c r="D409" s="95">
        <v>42852</v>
      </c>
      <c r="E409" s="91" t="s">
        <v>16</v>
      </c>
      <c r="F409" s="92"/>
      <c r="G409" s="93">
        <v>1</v>
      </c>
      <c r="H409" s="94">
        <v>3286380</v>
      </c>
      <c r="I409" s="94">
        <v>2316</v>
      </c>
    </row>
    <row r="410" spans="2:9" ht="15.75">
      <c r="B410" s="101" t="s">
        <v>50</v>
      </c>
      <c r="C410" s="101" t="s">
        <v>51</v>
      </c>
      <c r="D410" s="102">
        <v>43531</v>
      </c>
      <c r="E410" s="103" t="s">
        <v>52</v>
      </c>
      <c r="F410" s="19">
        <v>10</v>
      </c>
      <c r="G410" s="16"/>
      <c r="H410" s="17">
        <v>3245570</v>
      </c>
      <c r="I410" s="17">
        <v>2135</v>
      </c>
    </row>
    <row r="411" spans="2:9" ht="15.75">
      <c r="B411" s="89" t="s">
        <v>725</v>
      </c>
      <c r="C411" s="89" t="s">
        <v>726</v>
      </c>
      <c r="D411" s="95">
        <v>42943</v>
      </c>
      <c r="E411" s="91" t="s">
        <v>52</v>
      </c>
      <c r="F411" s="92">
        <v>13</v>
      </c>
      <c r="G411" s="93">
        <v>0</v>
      </c>
      <c r="H411" s="94">
        <v>3175595</v>
      </c>
      <c r="I411" s="100">
        <v>2048</v>
      </c>
    </row>
    <row r="412" spans="2:9" ht="15.75">
      <c r="B412" s="114" t="s">
        <v>700</v>
      </c>
      <c r="C412" s="114" t="s">
        <v>701</v>
      </c>
      <c r="D412" s="90">
        <v>42964</v>
      </c>
      <c r="E412" s="114" t="s">
        <v>22</v>
      </c>
      <c r="F412" s="116">
        <v>1</v>
      </c>
      <c r="G412" s="93">
        <v>1</v>
      </c>
      <c r="H412" s="94">
        <v>3051150</v>
      </c>
      <c r="I412" s="94">
        <v>2024</v>
      </c>
    </row>
    <row r="413" spans="2:9" ht="15.75">
      <c r="B413" s="104" t="s">
        <v>1037</v>
      </c>
      <c r="C413" s="104" t="s">
        <v>1038</v>
      </c>
      <c r="D413" s="95">
        <v>42733</v>
      </c>
      <c r="E413" s="108" t="s">
        <v>237</v>
      </c>
      <c r="F413" s="96">
        <v>11</v>
      </c>
      <c r="G413" s="93">
        <v>1</v>
      </c>
      <c r="H413" s="94">
        <v>3017950</v>
      </c>
      <c r="I413" s="94">
        <v>2244</v>
      </c>
    </row>
    <row r="414" spans="2:9" ht="15.75">
      <c r="B414" s="104" t="s">
        <v>825</v>
      </c>
      <c r="C414" s="104" t="s">
        <v>826</v>
      </c>
      <c r="D414" s="95">
        <v>42824</v>
      </c>
      <c r="E414" s="91" t="s">
        <v>90</v>
      </c>
      <c r="F414" s="92"/>
      <c r="G414" s="93">
        <v>1</v>
      </c>
      <c r="H414" s="94">
        <v>3008530</v>
      </c>
      <c r="I414" s="94">
        <v>2467</v>
      </c>
    </row>
    <row r="415" spans="2:9" ht="15.75">
      <c r="B415" s="105" t="s">
        <v>253</v>
      </c>
      <c r="C415" s="89" t="s">
        <v>254</v>
      </c>
      <c r="D415" s="13">
        <v>43398</v>
      </c>
      <c r="E415" s="39" t="s">
        <v>22</v>
      </c>
      <c r="F415" s="19">
        <v>14</v>
      </c>
      <c r="G415" s="16">
        <v>1</v>
      </c>
      <c r="H415" s="21">
        <v>2818120</v>
      </c>
      <c r="I415" s="21">
        <v>2720</v>
      </c>
    </row>
    <row r="416" spans="2:9" ht="15.75">
      <c r="B416" s="12" t="s">
        <v>347</v>
      </c>
      <c r="C416" s="12" t="s">
        <v>348</v>
      </c>
      <c r="D416" s="95">
        <v>43286</v>
      </c>
      <c r="E416" s="12" t="s">
        <v>60</v>
      </c>
      <c r="F416" s="92"/>
      <c r="G416" s="93">
        <v>1</v>
      </c>
      <c r="H416" s="97">
        <v>2774571</v>
      </c>
      <c r="I416" s="97">
        <v>2054</v>
      </c>
    </row>
    <row r="417" spans="2:9" ht="15.75">
      <c r="B417" s="89" t="s">
        <v>392</v>
      </c>
      <c r="C417" s="89" t="s">
        <v>393</v>
      </c>
      <c r="D417" s="95">
        <v>43265</v>
      </c>
      <c r="E417" s="91" t="s">
        <v>22</v>
      </c>
      <c r="F417" s="92">
        <v>11</v>
      </c>
      <c r="G417" s="93">
        <v>1</v>
      </c>
      <c r="H417" s="97">
        <v>2746320</v>
      </c>
      <c r="I417" s="97">
        <v>1775</v>
      </c>
    </row>
    <row r="418" spans="2:9" ht="15.75">
      <c r="B418" s="12" t="s">
        <v>338</v>
      </c>
      <c r="C418" s="12" t="s">
        <v>339</v>
      </c>
      <c r="D418" s="13">
        <v>43335</v>
      </c>
      <c r="E418" s="14" t="s">
        <v>52</v>
      </c>
      <c r="F418" s="46">
        <v>13</v>
      </c>
      <c r="G418" s="16">
        <v>1</v>
      </c>
      <c r="H418" s="124">
        <v>2716512</v>
      </c>
      <c r="I418" s="124">
        <v>1866</v>
      </c>
    </row>
    <row r="419" spans="2:9" ht="15.75">
      <c r="B419" s="89" t="s">
        <v>794</v>
      </c>
      <c r="C419" s="89" t="s">
        <v>794</v>
      </c>
      <c r="D419" s="95">
        <v>42852</v>
      </c>
      <c r="E419" s="91" t="s">
        <v>90</v>
      </c>
      <c r="F419" s="92"/>
      <c r="G419" s="93">
        <v>1</v>
      </c>
      <c r="H419" s="94">
        <v>2710324</v>
      </c>
      <c r="I419" s="100">
        <v>2646</v>
      </c>
    </row>
    <row r="420" spans="2:9" ht="15.75">
      <c r="B420" s="104" t="s">
        <v>67</v>
      </c>
      <c r="C420" s="104" t="s">
        <v>68</v>
      </c>
      <c r="D420" s="13">
        <v>43510</v>
      </c>
      <c r="E420" s="14" t="s">
        <v>60</v>
      </c>
      <c r="F420" s="40"/>
      <c r="G420" s="16">
        <v>1</v>
      </c>
      <c r="H420" s="21">
        <v>2709546</v>
      </c>
      <c r="I420" s="21">
        <v>2147</v>
      </c>
    </row>
    <row r="421" spans="2:9" ht="15.75">
      <c r="B421" s="89" t="s">
        <v>408</v>
      </c>
      <c r="C421" s="89" t="s">
        <v>409</v>
      </c>
      <c r="D421" s="95">
        <v>43230</v>
      </c>
      <c r="E421" s="12" t="s">
        <v>22</v>
      </c>
      <c r="F421" s="92">
        <v>9</v>
      </c>
      <c r="G421" s="93">
        <v>1</v>
      </c>
      <c r="H421" s="97">
        <v>2699325</v>
      </c>
      <c r="I421" s="97">
        <v>1675</v>
      </c>
    </row>
    <row r="422" spans="2:9" ht="15.75">
      <c r="B422" s="12" t="s">
        <v>1039</v>
      </c>
      <c r="C422" s="12" t="s">
        <v>1040</v>
      </c>
      <c r="D422" s="95">
        <v>42705</v>
      </c>
      <c r="E422" s="12" t="s">
        <v>34</v>
      </c>
      <c r="F422" s="96">
        <v>23</v>
      </c>
      <c r="G422" s="93">
        <v>1</v>
      </c>
      <c r="H422" s="99">
        <v>2632880</v>
      </c>
      <c r="I422" s="99">
        <v>2034</v>
      </c>
    </row>
    <row r="423" spans="2:9" ht="15.75">
      <c r="B423" s="89" t="s">
        <v>1041</v>
      </c>
      <c r="C423" s="89" t="s">
        <v>1041</v>
      </c>
      <c r="D423" s="95">
        <v>42859</v>
      </c>
      <c r="E423" s="91" t="s">
        <v>52</v>
      </c>
      <c r="F423" s="92">
        <v>15</v>
      </c>
      <c r="G423" s="93">
        <v>1</v>
      </c>
      <c r="H423" s="94">
        <v>2600780</v>
      </c>
      <c r="I423" s="100">
        <v>1938</v>
      </c>
    </row>
    <row r="424" spans="2:9" ht="15.75">
      <c r="B424" s="12" t="s">
        <v>167</v>
      </c>
      <c r="C424" s="12" t="s">
        <v>168</v>
      </c>
      <c r="D424" s="13">
        <v>43461</v>
      </c>
      <c r="E424" s="14" t="s">
        <v>22</v>
      </c>
      <c r="F424" s="19">
        <v>12</v>
      </c>
      <c r="G424" s="16">
        <v>1</v>
      </c>
      <c r="H424" s="17">
        <v>2562665</v>
      </c>
      <c r="I424" s="17">
        <v>1774</v>
      </c>
    </row>
    <row r="425" spans="2:9" ht="15.75">
      <c r="B425" s="89" t="s">
        <v>730</v>
      </c>
      <c r="C425" s="89" t="s">
        <v>731</v>
      </c>
      <c r="D425" s="95">
        <v>42929</v>
      </c>
      <c r="E425" s="91" t="s">
        <v>22</v>
      </c>
      <c r="F425" s="92">
        <v>11</v>
      </c>
      <c r="G425" s="93">
        <v>1</v>
      </c>
      <c r="H425" s="94">
        <v>2552547</v>
      </c>
      <c r="I425" s="94">
        <v>1963</v>
      </c>
    </row>
    <row r="426" spans="2:9" ht="15.75">
      <c r="B426" s="89" t="s">
        <v>142</v>
      </c>
      <c r="C426" s="89" t="s">
        <v>143</v>
      </c>
      <c r="D426" s="13">
        <v>43454</v>
      </c>
      <c r="E426" s="14" t="s">
        <v>60</v>
      </c>
      <c r="F426" s="40"/>
      <c r="G426" s="16">
        <v>1</v>
      </c>
      <c r="H426" s="21">
        <v>2530616</v>
      </c>
      <c r="I426" s="21">
        <v>1855</v>
      </c>
    </row>
    <row r="427" spans="2:9" ht="15.75">
      <c r="B427" s="12" t="s">
        <v>1042</v>
      </c>
      <c r="C427" s="12" t="s">
        <v>1043</v>
      </c>
      <c r="D427" s="95">
        <v>42705</v>
      </c>
      <c r="E427" s="12" t="s">
        <v>60</v>
      </c>
      <c r="F427" s="96"/>
      <c r="G427" s="93">
        <v>1</v>
      </c>
      <c r="H427" s="99">
        <v>2485784</v>
      </c>
      <c r="I427" s="99">
        <v>1887</v>
      </c>
    </row>
    <row r="428" spans="2:9" ht="15.75">
      <c r="B428" s="89" t="s">
        <v>275</v>
      </c>
      <c r="C428" s="89" t="s">
        <v>276</v>
      </c>
      <c r="D428" s="13">
        <v>43384</v>
      </c>
      <c r="E428" s="14" t="s">
        <v>22</v>
      </c>
      <c r="F428" s="19">
        <v>18</v>
      </c>
      <c r="G428" s="16">
        <v>1</v>
      </c>
      <c r="H428" s="17">
        <v>2480950</v>
      </c>
      <c r="I428" s="17">
        <v>1896</v>
      </c>
    </row>
    <row r="429" spans="2:9" ht="15.75">
      <c r="B429" s="12" t="s">
        <v>1044</v>
      </c>
      <c r="C429" s="12" t="s">
        <v>1045</v>
      </c>
      <c r="D429" s="95">
        <v>42698</v>
      </c>
      <c r="E429" s="12" t="s">
        <v>22</v>
      </c>
      <c r="F429" s="96">
        <v>15</v>
      </c>
      <c r="G429" s="93">
        <v>1</v>
      </c>
      <c r="H429" s="99">
        <v>2456254</v>
      </c>
      <c r="I429" s="99">
        <v>1772</v>
      </c>
    </row>
    <row r="430" spans="2:9" ht="15.75">
      <c r="B430" s="89" t="s">
        <v>439</v>
      </c>
      <c r="C430" s="89" t="s">
        <v>439</v>
      </c>
      <c r="D430" s="90">
        <v>43209</v>
      </c>
      <c r="E430" s="91" t="s">
        <v>316</v>
      </c>
      <c r="F430" s="92"/>
      <c r="G430" s="93">
        <v>1</v>
      </c>
      <c r="H430" s="97">
        <v>2400450</v>
      </c>
      <c r="I430" s="97">
        <v>2007</v>
      </c>
    </row>
    <row r="431" spans="2:9" ht="15.75">
      <c r="B431" s="89" t="s">
        <v>104</v>
      </c>
      <c r="C431" s="89" t="s">
        <v>105</v>
      </c>
      <c r="D431" s="13">
        <v>43489</v>
      </c>
      <c r="E431" s="14" t="s">
        <v>22</v>
      </c>
      <c r="F431" s="19">
        <v>24</v>
      </c>
      <c r="G431" s="16">
        <v>1</v>
      </c>
      <c r="H431" s="21">
        <v>2385035</v>
      </c>
      <c r="I431" s="21">
        <v>1613</v>
      </c>
    </row>
    <row r="432" spans="2:9" ht="15.75">
      <c r="B432" s="12" t="s">
        <v>871</v>
      </c>
      <c r="C432" s="12" t="s">
        <v>871</v>
      </c>
      <c r="D432" s="95">
        <v>42782</v>
      </c>
      <c r="E432" s="12" t="s">
        <v>87</v>
      </c>
      <c r="F432" s="96">
        <v>23</v>
      </c>
      <c r="G432" s="93">
        <v>1</v>
      </c>
      <c r="H432" s="94">
        <v>2373010</v>
      </c>
      <c r="I432" s="94">
        <v>2173</v>
      </c>
    </row>
    <row r="433" spans="2:9" ht="15.75">
      <c r="B433" s="89" t="s">
        <v>426</v>
      </c>
      <c r="C433" s="89" t="s">
        <v>427</v>
      </c>
      <c r="D433" s="95">
        <v>43216</v>
      </c>
      <c r="E433" s="91" t="s">
        <v>90</v>
      </c>
      <c r="F433" s="92"/>
      <c r="G433" s="93">
        <v>1</v>
      </c>
      <c r="H433" s="97">
        <v>2317195</v>
      </c>
      <c r="I433" s="139">
        <v>1860</v>
      </c>
    </row>
    <row r="434" spans="2:9" ht="15.75">
      <c r="B434" s="12" t="s">
        <v>340</v>
      </c>
      <c r="C434" s="12" t="s">
        <v>341</v>
      </c>
      <c r="D434" s="95">
        <v>43328</v>
      </c>
      <c r="E434" s="12" t="s">
        <v>22</v>
      </c>
      <c r="F434" s="92">
        <v>13</v>
      </c>
      <c r="G434" s="93">
        <v>1</v>
      </c>
      <c r="H434" s="140">
        <v>2313530</v>
      </c>
      <c r="I434" s="140">
        <v>1583</v>
      </c>
    </row>
    <row r="435" spans="2:9" ht="15.75">
      <c r="B435" s="114" t="s">
        <v>669</v>
      </c>
      <c r="C435" s="114" t="s">
        <v>670</v>
      </c>
      <c r="D435" s="90">
        <v>42992</v>
      </c>
      <c r="E435" s="115" t="s">
        <v>22</v>
      </c>
      <c r="F435" s="116">
        <v>4</v>
      </c>
      <c r="G435" s="93">
        <v>1</v>
      </c>
      <c r="H435" s="94">
        <v>2286117</v>
      </c>
      <c r="I435" s="94">
        <v>1638</v>
      </c>
    </row>
    <row r="436" spans="2:9" ht="15.75">
      <c r="B436" s="106" t="s">
        <v>1046</v>
      </c>
      <c r="C436" s="104" t="s">
        <v>1047</v>
      </c>
      <c r="D436" s="95">
        <v>42614</v>
      </c>
      <c r="E436" s="91" t="s">
        <v>22</v>
      </c>
      <c r="F436" s="96">
        <v>13</v>
      </c>
      <c r="G436" s="93">
        <v>1</v>
      </c>
      <c r="H436" s="99">
        <v>2265745</v>
      </c>
      <c r="I436" s="99">
        <v>1568</v>
      </c>
    </row>
    <row r="437" spans="2:9" ht="15.75">
      <c r="B437" s="12" t="s">
        <v>310</v>
      </c>
      <c r="C437" s="12" t="s">
        <v>311</v>
      </c>
      <c r="D437" s="13">
        <v>43370</v>
      </c>
      <c r="E437" s="14" t="s">
        <v>90</v>
      </c>
      <c r="F437" s="40"/>
      <c r="G437" s="16">
        <v>1</v>
      </c>
      <c r="H437" s="17">
        <v>2188274</v>
      </c>
      <c r="I437" s="17">
        <v>1726</v>
      </c>
    </row>
    <row r="438" spans="2:9" ht="15.75">
      <c r="B438" s="104" t="s">
        <v>811</v>
      </c>
      <c r="C438" s="104" t="s">
        <v>812</v>
      </c>
      <c r="D438" s="95">
        <v>42831</v>
      </c>
      <c r="E438" s="91" t="s">
        <v>22</v>
      </c>
      <c r="F438" s="92">
        <v>17</v>
      </c>
      <c r="G438" s="93">
        <v>1</v>
      </c>
      <c r="H438" s="94">
        <v>2175955</v>
      </c>
      <c r="I438" s="94">
        <v>1688</v>
      </c>
    </row>
    <row r="439" spans="2:9" ht="15.75">
      <c r="B439" s="12" t="s">
        <v>363</v>
      </c>
      <c r="C439" s="12" t="s">
        <v>364</v>
      </c>
      <c r="D439" s="95">
        <v>43286</v>
      </c>
      <c r="E439" s="12" t="s">
        <v>22</v>
      </c>
      <c r="F439" s="92">
        <v>12</v>
      </c>
      <c r="G439" s="93">
        <v>1</v>
      </c>
      <c r="H439" s="97">
        <v>2162900</v>
      </c>
      <c r="I439" s="97">
        <v>1432</v>
      </c>
    </row>
    <row r="440" spans="2:9" ht="15.75">
      <c r="B440" s="12" t="s">
        <v>183</v>
      </c>
      <c r="C440" s="12" t="s">
        <v>183</v>
      </c>
      <c r="D440" s="13">
        <v>43433</v>
      </c>
      <c r="E440" s="14" t="s">
        <v>90</v>
      </c>
      <c r="F440" s="40"/>
      <c r="G440" s="16">
        <v>1</v>
      </c>
      <c r="H440" s="110">
        <v>2103485</v>
      </c>
      <c r="I440" s="110">
        <v>2303</v>
      </c>
    </row>
    <row r="441" spans="2:9" ht="15.75">
      <c r="B441" s="104" t="s">
        <v>1048</v>
      </c>
      <c r="C441" s="104" t="s">
        <v>1049</v>
      </c>
      <c r="D441" s="95">
        <v>42747</v>
      </c>
      <c r="E441" s="91" t="s">
        <v>60</v>
      </c>
      <c r="F441" s="92"/>
      <c r="G441" s="93">
        <v>1</v>
      </c>
      <c r="H441" s="94">
        <v>2091802</v>
      </c>
      <c r="I441" s="94">
        <v>1664</v>
      </c>
    </row>
    <row r="442" spans="2:9" ht="15.75">
      <c r="B442" s="12" t="s">
        <v>85</v>
      </c>
      <c r="C442" s="12" t="s">
        <v>86</v>
      </c>
      <c r="D442" s="13">
        <v>43524</v>
      </c>
      <c r="E442" s="14" t="s">
        <v>87</v>
      </c>
      <c r="F442" s="40"/>
      <c r="G442" s="16">
        <v>1</v>
      </c>
      <c r="H442" s="17">
        <v>2076875</v>
      </c>
      <c r="I442" s="17">
        <v>1450</v>
      </c>
    </row>
    <row r="443" spans="2:9" ht="15.75">
      <c r="B443" s="12" t="s">
        <v>531</v>
      </c>
      <c r="C443" s="12" t="s">
        <v>532</v>
      </c>
      <c r="D443" s="95">
        <v>43111</v>
      </c>
      <c r="E443" s="12" t="s">
        <v>22</v>
      </c>
      <c r="F443" s="92">
        <v>17</v>
      </c>
      <c r="G443" s="93">
        <v>1</v>
      </c>
      <c r="H443" s="94">
        <v>2038720</v>
      </c>
      <c r="I443" s="94">
        <v>1421</v>
      </c>
    </row>
    <row r="444" spans="2:9" ht="15.75">
      <c r="B444" s="12" t="s">
        <v>1050</v>
      </c>
      <c r="C444" s="12" t="s">
        <v>1050</v>
      </c>
      <c r="D444" s="95">
        <v>42642</v>
      </c>
      <c r="E444" s="12" t="s">
        <v>114</v>
      </c>
      <c r="F444" s="96"/>
      <c r="G444" s="93">
        <v>1</v>
      </c>
      <c r="H444" s="141">
        <v>2025370</v>
      </c>
      <c r="I444" s="99">
        <v>1647</v>
      </c>
    </row>
    <row r="445" spans="2:9" ht="15.75">
      <c r="B445" s="118" t="s">
        <v>661</v>
      </c>
      <c r="C445" s="118" t="s">
        <v>661</v>
      </c>
      <c r="D445" s="95">
        <v>42999</v>
      </c>
      <c r="E445" s="91" t="s">
        <v>662</v>
      </c>
      <c r="F445" s="92">
        <v>29</v>
      </c>
      <c r="G445" s="93">
        <v>1</v>
      </c>
      <c r="H445" s="94">
        <v>2021798</v>
      </c>
      <c r="I445" s="94">
        <v>1927</v>
      </c>
    </row>
    <row r="446" spans="2:9" ht="15.75">
      <c r="B446" s="89" t="s">
        <v>63</v>
      </c>
      <c r="C446" s="89" t="s">
        <v>64</v>
      </c>
      <c r="D446" s="13">
        <v>43503</v>
      </c>
      <c r="E446" s="14" t="s">
        <v>60</v>
      </c>
      <c r="F446" s="15"/>
      <c r="G446" s="16"/>
      <c r="H446" s="21">
        <v>2018432</v>
      </c>
      <c r="I446" s="21">
        <v>1805</v>
      </c>
    </row>
    <row r="447" spans="2:9" ht="15.75">
      <c r="B447" s="89" t="s">
        <v>526</v>
      </c>
      <c r="C447" s="89" t="s">
        <v>526</v>
      </c>
      <c r="D447" s="95">
        <v>43118</v>
      </c>
      <c r="E447" s="91" t="s">
        <v>90</v>
      </c>
      <c r="F447" s="92"/>
      <c r="G447" s="93">
        <v>1</v>
      </c>
      <c r="H447" s="94">
        <v>2009465</v>
      </c>
      <c r="I447" s="94">
        <v>1638</v>
      </c>
    </row>
    <row r="448" spans="2:9" ht="15.75">
      <c r="B448" s="89" t="s">
        <v>437</v>
      </c>
      <c r="C448" s="89" t="s">
        <v>438</v>
      </c>
      <c r="D448" s="90">
        <v>43209</v>
      </c>
      <c r="E448" s="91" t="s">
        <v>22</v>
      </c>
      <c r="F448" s="92">
        <v>13</v>
      </c>
      <c r="G448" s="93">
        <v>1</v>
      </c>
      <c r="H448" s="97">
        <v>1853920</v>
      </c>
      <c r="I448" s="97">
        <v>1234</v>
      </c>
    </row>
    <row r="449" spans="2:9" ht="15.75">
      <c r="B449" s="89" t="s">
        <v>667</v>
      </c>
      <c r="C449" s="89" t="s">
        <v>667</v>
      </c>
      <c r="D449" s="95">
        <v>42992</v>
      </c>
      <c r="E449" s="91" t="s">
        <v>668</v>
      </c>
      <c r="F449" s="92"/>
      <c r="G449" s="93">
        <v>1</v>
      </c>
      <c r="H449" s="94">
        <v>1835925</v>
      </c>
      <c r="I449" s="94">
        <v>1345</v>
      </c>
    </row>
    <row r="450" spans="2:9" ht="15.75">
      <c r="B450" s="104" t="s">
        <v>846</v>
      </c>
      <c r="C450" s="104" t="s">
        <v>847</v>
      </c>
      <c r="D450" s="95"/>
      <c r="E450" s="91" t="s">
        <v>60</v>
      </c>
      <c r="F450" s="92"/>
      <c r="G450" s="93">
        <v>-1</v>
      </c>
      <c r="H450" s="94">
        <v>1757900</v>
      </c>
      <c r="I450" s="94">
        <v>3241</v>
      </c>
    </row>
    <row r="451" spans="2:9" ht="15.75">
      <c r="B451" s="106" t="s">
        <v>1051</v>
      </c>
      <c r="C451" s="106" t="s">
        <v>1052</v>
      </c>
      <c r="D451" s="95">
        <v>42635</v>
      </c>
      <c r="E451" s="12" t="s">
        <v>640</v>
      </c>
      <c r="F451" s="96"/>
      <c r="G451" s="93">
        <v>1</v>
      </c>
      <c r="H451" s="99">
        <v>1753320</v>
      </c>
      <c r="I451" s="94">
        <v>1391</v>
      </c>
    </row>
    <row r="452" spans="2:9" ht="15.75">
      <c r="B452" s="12" t="s">
        <v>1053</v>
      </c>
      <c r="C452" s="12" t="s">
        <v>1054</v>
      </c>
      <c r="D452" s="95">
        <v>42705</v>
      </c>
      <c r="E452" s="12" t="s">
        <v>90</v>
      </c>
      <c r="F452" s="96"/>
      <c r="G452" s="93">
        <v>1</v>
      </c>
      <c r="H452" s="99">
        <v>1697399</v>
      </c>
      <c r="I452" s="99">
        <v>1293</v>
      </c>
    </row>
    <row r="453" spans="2:9" ht="15.75">
      <c r="B453" s="12" t="s">
        <v>454</v>
      </c>
      <c r="C453" s="12" t="s">
        <v>455</v>
      </c>
      <c r="D453" s="95">
        <v>43188</v>
      </c>
      <c r="E453" s="12" t="s">
        <v>22</v>
      </c>
      <c r="F453" s="92">
        <v>12</v>
      </c>
      <c r="G453" s="93"/>
      <c r="H453" s="97">
        <v>1665655</v>
      </c>
      <c r="I453" s="97">
        <v>1100</v>
      </c>
    </row>
    <row r="454" spans="2:9" ht="15.75">
      <c r="B454" s="89" t="s">
        <v>386</v>
      </c>
      <c r="C454" s="89" t="s">
        <v>387</v>
      </c>
      <c r="D454" s="95">
        <v>43272</v>
      </c>
      <c r="E454" s="12" t="s">
        <v>22</v>
      </c>
      <c r="F454" s="92">
        <v>22</v>
      </c>
      <c r="G454" s="93">
        <v>1</v>
      </c>
      <c r="H454" s="97">
        <v>1653660</v>
      </c>
      <c r="I454" s="97">
        <v>1236</v>
      </c>
    </row>
    <row r="455" spans="2:9" ht="15.75">
      <c r="B455" s="104" t="s">
        <v>91</v>
      </c>
      <c r="C455" s="104" t="s">
        <v>92</v>
      </c>
      <c r="D455" s="13">
        <v>43510</v>
      </c>
      <c r="E455" s="14" t="s">
        <v>90</v>
      </c>
      <c r="F455" s="40"/>
      <c r="G455" s="16">
        <v>1</v>
      </c>
      <c r="H455" s="130">
        <v>1647210</v>
      </c>
      <c r="I455" s="130">
        <v>1350</v>
      </c>
    </row>
    <row r="456" spans="2:9" ht="15.75">
      <c r="B456" s="12" t="s">
        <v>165</v>
      </c>
      <c r="C456" s="12" t="s">
        <v>166</v>
      </c>
      <c r="D456" s="13">
        <v>43461</v>
      </c>
      <c r="E456" s="14" t="s">
        <v>60</v>
      </c>
      <c r="F456" s="40"/>
      <c r="G456" s="16">
        <v>1</v>
      </c>
      <c r="H456" s="17">
        <v>1630035</v>
      </c>
      <c r="I456" s="17">
        <v>1172</v>
      </c>
    </row>
    <row r="457" spans="2:9" ht="15.75">
      <c r="B457" s="89" t="s">
        <v>136</v>
      </c>
      <c r="C457" s="89" t="s">
        <v>137</v>
      </c>
      <c r="D457" s="13">
        <v>43489</v>
      </c>
      <c r="E457" s="14" t="s">
        <v>19</v>
      </c>
      <c r="F457" s="19">
        <v>32</v>
      </c>
      <c r="G457" s="16">
        <v>1</v>
      </c>
      <c r="H457" s="21">
        <v>1601015</v>
      </c>
      <c r="I457" s="21">
        <v>1204</v>
      </c>
    </row>
    <row r="458" spans="2:9" ht="15.75">
      <c r="B458" s="89" t="s">
        <v>772</v>
      </c>
      <c r="C458" s="89" t="s">
        <v>773</v>
      </c>
      <c r="D458" s="95">
        <v>42880</v>
      </c>
      <c r="E458" s="91" t="s">
        <v>22</v>
      </c>
      <c r="F458" s="92">
        <v>18</v>
      </c>
      <c r="G458" s="93">
        <v>1</v>
      </c>
      <c r="H458" s="94">
        <v>1507675</v>
      </c>
      <c r="I458" s="94">
        <v>1069</v>
      </c>
    </row>
    <row r="459" spans="2:9" ht="15.75">
      <c r="B459" s="12" t="s">
        <v>402</v>
      </c>
      <c r="C459" s="12" t="s">
        <v>403</v>
      </c>
      <c r="D459" s="95">
        <v>43237</v>
      </c>
      <c r="E459" s="12" t="s">
        <v>52</v>
      </c>
      <c r="F459" s="92">
        <v>19</v>
      </c>
      <c r="G459" s="93">
        <v>1</v>
      </c>
      <c r="H459" s="97">
        <v>1478680</v>
      </c>
      <c r="I459" s="97">
        <v>1341</v>
      </c>
    </row>
    <row r="460" spans="2:9" ht="15.75">
      <c r="B460" s="89" t="s">
        <v>659</v>
      </c>
      <c r="C460" s="89" t="s">
        <v>660</v>
      </c>
      <c r="D460" s="95">
        <v>42999</v>
      </c>
      <c r="E460" s="91" t="s">
        <v>22</v>
      </c>
      <c r="F460" s="92">
        <v>7</v>
      </c>
      <c r="G460" s="93">
        <v>1</v>
      </c>
      <c r="H460" s="94">
        <v>1461805</v>
      </c>
      <c r="I460" s="94">
        <v>1152</v>
      </c>
    </row>
    <row r="461" spans="2:9" ht="15.75">
      <c r="B461" s="114" t="s">
        <v>687</v>
      </c>
      <c r="C461" s="114" t="s">
        <v>687</v>
      </c>
      <c r="D461" s="90">
        <v>42978</v>
      </c>
      <c r="E461" s="115" t="s">
        <v>16</v>
      </c>
      <c r="F461" s="114"/>
      <c r="G461" s="93">
        <v>1</v>
      </c>
      <c r="H461" s="94">
        <v>1408635</v>
      </c>
      <c r="I461" s="94">
        <v>806</v>
      </c>
    </row>
    <row r="462" spans="2:9" ht="15.75">
      <c r="B462" s="12" t="s">
        <v>442</v>
      </c>
      <c r="C462" s="12" t="s">
        <v>442</v>
      </c>
      <c r="D462" s="95">
        <v>43202</v>
      </c>
      <c r="E462" s="12" t="s">
        <v>87</v>
      </c>
      <c r="F462" s="92">
        <v>28</v>
      </c>
      <c r="G462" s="93">
        <v>1</v>
      </c>
      <c r="H462" s="97">
        <v>1368526</v>
      </c>
      <c r="I462" s="97">
        <v>1520</v>
      </c>
    </row>
    <row r="463" spans="2:9" ht="15.75">
      <c r="B463" s="104" t="s">
        <v>93</v>
      </c>
      <c r="C463" s="104" t="s">
        <v>94</v>
      </c>
      <c r="D463" s="13">
        <v>43510</v>
      </c>
      <c r="E463" s="14" t="s">
        <v>52</v>
      </c>
      <c r="F463" s="15">
        <v>10</v>
      </c>
      <c r="G463" s="16">
        <v>1</v>
      </c>
      <c r="H463" s="21">
        <v>1361170</v>
      </c>
      <c r="I463" s="21">
        <v>1037</v>
      </c>
    </row>
    <row r="464" spans="2:9" ht="15.75">
      <c r="B464" s="89" t="s">
        <v>98</v>
      </c>
      <c r="C464" s="89" t="s">
        <v>99</v>
      </c>
      <c r="D464" s="13">
        <v>43503</v>
      </c>
      <c r="E464" s="14" t="s">
        <v>22</v>
      </c>
      <c r="F464" s="15">
        <v>7</v>
      </c>
      <c r="G464" s="16"/>
      <c r="H464" s="21">
        <v>1344380</v>
      </c>
      <c r="I464" s="21">
        <v>845</v>
      </c>
    </row>
    <row r="465" spans="2:9" ht="15.75">
      <c r="B465" s="101" t="s">
        <v>59</v>
      </c>
      <c r="C465" s="101" t="s">
        <v>59</v>
      </c>
      <c r="D465" s="102">
        <v>43531</v>
      </c>
      <c r="E465" s="103" t="s">
        <v>60</v>
      </c>
      <c r="F465" s="40"/>
      <c r="G465" s="16"/>
      <c r="H465" s="17">
        <v>1326744</v>
      </c>
      <c r="I465" s="17">
        <v>1866</v>
      </c>
    </row>
    <row r="466" spans="2:9" ht="15.75">
      <c r="B466" s="89" t="s">
        <v>410</v>
      </c>
      <c r="C466" s="89" t="s">
        <v>411</v>
      </c>
      <c r="D466" s="95">
        <v>43230</v>
      </c>
      <c r="E466" s="12" t="s">
        <v>87</v>
      </c>
      <c r="F466" s="92">
        <v>24</v>
      </c>
      <c r="G466" s="93">
        <v>1</v>
      </c>
      <c r="H466" s="97">
        <v>1310350</v>
      </c>
      <c r="I466" s="97">
        <v>1045</v>
      </c>
    </row>
    <row r="467" spans="2:9" ht="15.75">
      <c r="B467" s="89" t="s">
        <v>654</v>
      </c>
      <c r="C467" s="89" t="s">
        <v>654</v>
      </c>
      <c r="D467" s="95">
        <v>42999</v>
      </c>
      <c r="E467" s="91" t="s">
        <v>60</v>
      </c>
      <c r="F467" s="92"/>
      <c r="G467" s="93">
        <v>1</v>
      </c>
      <c r="H467" s="94">
        <v>1304740</v>
      </c>
      <c r="I467" s="94">
        <v>1237</v>
      </c>
    </row>
    <row r="468" spans="2:9" ht="15.75">
      <c r="B468" s="89" t="s">
        <v>507</v>
      </c>
      <c r="C468" s="89" t="s">
        <v>508</v>
      </c>
      <c r="D468" s="95">
        <v>43132</v>
      </c>
      <c r="E468" s="91" t="s">
        <v>60</v>
      </c>
      <c r="F468" s="92"/>
      <c r="G468" s="93">
        <v>1</v>
      </c>
      <c r="H468" s="94">
        <v>1290145</v>
      </c>
      <c r="I468" s="94">
        <v>1098</v>
      </c>
    </row>
    <row r="469" spans="2:9" ht="15.75">
      <c r="B469" s="89" t="s">
        <v>153</v>
      </c>
      <c r="C469" s="89" t="s">
        <v>154</v>
      </c>
      <c r="D469" s="95">
        <v>43468</v>
      </c>
      <c r="E469" s="12" t="s">
        <v>22</v>
      </c>
      <c r="F469" s="131">
        <v>9</v>
      </c>
      <c r="G469" s="93"/>
      <c r="H469" s="110">
        <v>1268675</v>
      </c>
      <c r="I469" s="110">
        <v>890</v>
      </c>
    </row>
    <row r="470" spans="2:9" ht="15.75">
      <c r="B470" s="12" t="s">
        <v>122</v>
      </c>
      <c r="C470" s="12" t="s">
        <v>123</v>
      </c>
      <c r="D470" s="13">
        <v>43482</v>
      </c>
      <c r="E470" s="14" t="s">
        <v>60</v>
      </c>
      <c r="F470" s="40"/>
      <c r="G470" s="16">
        <v>1</v>
      </c>
      <c r="H470" s="17">
        <v>1232874</v>
      </c>
      <c r="I470" s="17">
        <v>922</v>
      </c>
    </row>
    <row r="471" spans="2:9" ht="15.75">
      <c r="B471" s="114" t="s">
        <v>651</v>
      </c>
      <c r="C471" s="114" t="s">
        <v>651</v>
      </c>
      <c r="D471" s="95">
        <v>43006</v>
      </c>
      <c r="E471" s="115" t="s">
        <v>430</v>
      </c>
      <c r="F471" s="114"/>
      <c r="G471" s="93">
        <v>1</v>
      </c>
      <c r="H471" s="94">
        <v>1208000</v>
      </c>
      <c r="I471" s="94">
        <v>922</v>
      </c>
    </row>
    <row r="472" spans="2:9" ht="15.75">
      <c r="B472" s="12" t="s">
        <v>449</v>
      </c>
      <c r="C472" s="12" t="s">
        <v>450</v>
      </c>
      <c r="D472" s="95">
        <v>43188</v>
      </c>
      <c r="E472" s="12" t="s">
        <v>60</v>
      </c>
      <c r="F472" s="92"/>
      <c r="G472" s="93"/>
      <c r="H472" s="97">
        <v>1191620</v>
      </c>
      <c r="I472" s="97">
        <v>885</v>
      </c>
    </row>
    <row r="473" spans="2:9" ht="15.75">
      <c r="B473" s="104" t="s">
        <v>1055</v>
      </c>
      <c r="C473" s="104" t="s">
        <v>1056</v>
      </c>
      <c r="D473" s="95">
        <v>42691</v>
      </c>
      <c r="E473" s="91" t="s">
        <v>60</v>
      </c>
      <c r="F473" s="92"/>
      <c r="G473" s="93">
        <v>1</v>
      </c>
      <c r="H473" s="99">
        <v>1150753</v>
      </c>
      <c r="I473" s="99">
        <v>952</v>
      </c>
    </row>
    <row r="474" spans="2:9" ht="15.75">
      <c r="B474" s="89" t="s">
        <v>673</v>
      </c>
      <c r="C474" s="89" t="s">
        <v>674</v>
      </c>
      <c r="D474" s="95">
        <v>42992</v>
      </c>
      <c r="E474" s="91" t="s">
        <v>22</v>
      </c>
      <c r="F474" s="92">
        <v>3</v>
      </c>
      <c r="G474" s="93">
        <v>1</v>
      </c>
      <c r="H474" s="94">
        <v>1135355</v>
      </c>
      <c r="I474" s="94">
        <v>715</v>
      </c>
    </row>
    <row r="475" spans="2:9" ht="15.75">
      <c r="B475" s="12" t="s">
        <v>1057</v>
      </c>
      <c r="C475" s="12" t="s">
        <v>1057</v>
      </c>
      <c r="D475" s="95">
        <v>42761</v>
      </c>
      <c r="E475" s="12" t="s">
        <v>1058</v>
      </c>
      <c r="F475" s="96">
        <v>12</v>
      </c>
      <c r="G475" s="93">
        <v>1</v>
      </c>
      <c r="H475" s="99">
        <v>1094510</v>
      </c>
      <c r="I475" s="99">
        <v>1385</v>
      </c>
    </row>
    <row r="476" spans="2:9" ht="15.75">
      <c r="B476" s="12" t="s">
        <v>533</v>
      </c>
      <c r="C476" s="12" t="s">
        <v>533</v>
      </c>
      <c r="D476" s="95">
        <v>43111</v>
      </c>
      <c r="E476" s="12" t="s">
        <v>60</v>
      </c>
      <c r="F476" s="92"/>
      <c r="G476" s="93">
        <v>1</v>
      </c>
      <c r="H476" s="94">
        <v>1068490</v>
      </c>
      <c r="I476" s="94">
        <v>906</v>
      </c>
    </row>
    <row r="477" spans="2:9" ht="15.75">
      <c r="B477" s="89" t="s">
        <v>238</v>
      </c>
      <c r="C477" s="89" t="s">
        <v>239</v>
      </c>
      <c r="D477" s="13">
        <v>43419</v>
      </c>
      <c r="E477" s="14" t="s">
        <v>90</v>
      </c>
      <c r="F477" s="40"/>
      <c r="G477" s="16">
        <v>1</v>
      </c>
      <c r="H477" s="21">
        <v>1065370</v>
      </c>
      <c r="I477" s="21">
        <v>763</v>
      </c>
    </row>
    <row r="478" spans="2:9" ht="15.75">
      <c r="B478" s="12" t="s">
        <v>1059</v>
      </c>
      <c r="C478" s="12" t="s">
        <v>1060</v>
      </c>
      <c r="D478" s="95">
        <v>42712</v>
      </c>
      <c r="E478" s="12" t="s">
        <v>60</v>
      </c>
      <c r="F478" s="96"/>
      <c r="G478" s="93">
        <v>1</v>
      </c>
      <c r="H478" s="94">
        <v>1018860</v>
      </c>
      <c r="I478" s="94">
        <v>867</v>
      </c>
    </row>
    <row r="479" spans="2:9" ht="15.75">
      <c r="B479" s="89" t="s">
        <v>741</v>
      </c>
      <c r="C479" s="89" t="s">
        <v>742</v>
      </c>
      <c r="D479" s="95">
        <v>42915</v>
      </c>
      <c r="E479" s="91" t="s">
        <v>22</v>
      </c>
      <c r="F479" s="92">
        <v>4</v>
      </c>
      <c r="G479" s="93">
        <v>0</v>
      </c>
      <c r="H479" s="94">
        <v>1011365</v>
      </c>
      <c r="I479" s="94">
        <v>626</v>
      </c>
    </row>
    <row r="480" spans="2:9" ht="15.75">
      <c r="B480" s="104" t="s">
        <v>848</v>
      </c>
      <c r="C480" s="104" t="s">
        <v>849</v>
      </c>
      <c r="D480" s="95">
        <v>42796</v>
      </c>
      <c r="E480" s="91" t="s">
        <v>22</v>
      </c>
      <c r="F480" s="92">
        <v>4</v>
      </c>
      <c r="G480" s="93">
        <v>0</v>
      </c>
      <c r="H480" s="94">
        <v>962550</v>
      </c>
      <c r="I480" s="94">
        <v>594</v>
      </c>
    </row>
    <row r="481" spans="2:9" ht="15.75">
      <c r="B481" s="12" t="s">
        <v>829</v>
      </c>
      <c r="C481" s="12" t="s">
        <v>830</v>
      </c>
      <c r="D481" s="95">
        <v>42820</v>
      </c>
      <c r="E481" s="12" t="s">
        <v>60</v>
      </c>
      <c r="F481" s="96"/>
      <c r="G481" s="93">
        <v>1</v>
      </c>
      <c r="H481" s="94">
        <v>913160</v>
      </c>
      <c r="I481" s="94">
        <v>770</v>
      </c>
    </row>
    <row r="482" spans="2:9" ht="15.75">
      <c r="B482" s="89" t="s">
        <v>134</v>
      </c>
      <c r="C482" s="89" t="s">
        <v>135</v>
      </c>
      <c r="D482" s="13">
        <v>43489</v>
      </c>
      <c r="E482" s="14" t="s">
        <v>22</v>
      </c>
      <c r="F482" s="19">
        <v>25</v>
      </c>
      <c r="G482" s="16">
        <v>1</v>
      </c>
      <c r="H482" s="130">
        <v>842887</v>
      </c>
      <c r="I482" s="130">
        <v>466</v>
      </c>
    </row>
    <row r="483" spans="2:9" ht="15.75">
      <c r="B483" s="106" t="s">
        <v>1061</v>
      </c>
      <c r="C483" s="104" t="s">
        <v>1061</v>
      </c>
      <c r="D483" s="95">
        <v>42719</v>
      </c>
      <c r="E483" s="91" t="s">
        <v>60</v>
      </c>
      <c r="F483" s="96"/>
      <c r="G483" s="93">
        <v>1</v>
      </c>
      <c r="H483" s="94">
        <v>812260</v>
      </c>
      <c r="I483" s="94">
        <v>738</v>
      </c>
    </row>
    <row r="484" spans="2:9" ht="15.75">
      <c r="B484" s="12" t="s">
        <v>464</v>
      </c>
      <c r="C484" s="12" t="s">
        <v>465</v>
      </c>
      <c r="D484" s="95">
        <v>43174</v>
      </c>
      <c r="E484" s="12" t="s">
        <v>60</v>
      </c>
      <c r="F484" s="92"/>
      <c r="G484" s="93">
        <v>1</v>
      </c>
      <c r="H484" s="97">
        <v>811540</v>
      </c>
      <c r="I484" s="97">
        <v>712</v>
      </c>
    </row>
    <row r="485" spans="2:9" ht="15.75">
      <c r="B485" s="135" t="s">
        <v>789</v>
      </c>
      <c r="C485" s="135" t="s">
        <v>790</v>
      </c>
      <c r="D485" s="95">
        <v>42852</v>
      </c>
      <c r="E485" s="91" t="s">
        <v>22</v>
      </c>
      <c r="F485" s="92">
        <v>16</v>
      </c>
      <c r="G485" s="93">
        <v>1</v>
      </c>
      <c r="H485" s="94">
        <v>762640</v>
      </c>
      <c r="I485" s="94">
        <v>724</v>
      </c>
    </row>
    <row r="486" spans="2:9" ht="15.75">
      <c r="B486" s="89" t="s">
        <v>188</v>
      </c>
      <c r="C486" s="89" t="s">
        <v>189</v>
      </c>
      <c r="D486" s="13">
        <v>43419</v>
      </c>
      <c r="E486" s="14" t="s">
        <v>60</v>
      </c>
      <c r="F486" s="40"/>
      <c r="G486" s="16">
        <v>1</v>
      </c>
      <c r="H486" s="21">
        <v>728310</v>
      </c>
      <c r="I486" s="21">
        <v>552</v>
      </c>
    </row>
    <row r="487" spans="2:9" ht="15.75">
      <c r="B487" s="89" t="s">
        <v>795</v>
      </c>
      <c r="C487" s="89" t="s">
        <v>796</v>
      </c>
      <c r="D487" s="95">
        <v>42852</v>
      </c>
      <c r="E487" s="91" t="s">
        <v>90</v>
      </c>
      <c r="F487" s="92"/>
      <c r="G487" s="93">
        <v>1</v>
      </c>
      <c r="H487" s="94">
        <v>718855</v>
      </c>
      <c r="I487" s="100">
        <v>581</v>
      </c>
    </row>
    <row r="488" spans="2:9" ht="15.75">
      <c r="B488" s="89" t="s">
        <v>757</v>
      </c>
      <c r="C488" s="89" t="s">
        <v>758</v>
      </c>
      <c r="D488" s="95">
        <v>42894</v>
      </c>
      <c r="E488" s="91" t="s">
        <v>60</v>
      </c>
      <c r="F488" s="92">
        <v>1</v>
      </c>
      <c r="G488" s="93">
        <v>1</v>
      </c>
      <c r="H488" s="142">
        <v>595430</v>
      </c>
      <c r="I488" s="118">
        <v>443</v>
      </c>
    </row>
    <row r="489" spans="2:9" ht="15.75">
      <c r="B489" s="12" t="s">
        <v>312</v>
      </c>
      <c r="C489" s="12" t="s">
        <v>312</v>
      </c>
      <c r="D489" s="13">
        <v>43370</v>
      </c>
      <c r="E489" s="14" t="s">
        <v>90</v>
      </c>
      <c r="F489" s="40"/>
      <c r="G489" s="16">
        <v>1</v>
      </c>
      <c r="H489" s="17">
        <v>580250</v>
      </c>
      <c r="I489" s="17">
        <v>1079</v>
      </c>
    </row>
    <row r="490" spans="2:9" ht="15.75">
      <c r="B490" s="12" t="s">
        <v>342</v>
      </c>
      <c r="C490" s="12" t="s">
        <v>342</v>
      </c>
      <c r="D490" s="95">
        <v>43328</v>
      </c>
      <c r="E490" s="12" t="s">
        <v>60</v>
      </c>
      <c r="F490" s="92"/>
      <c r="G490" s="93">
        <v>1</v>
      </c>
      <c r="H490" s="94">
        <v>545263</v>
      </c>
      <c r="I490" s="94">
        <v>449</v>
      </c>
    </row>
    <row r="491" spans="2:9" ht="15.75">
      <c r="B491" s="12" t="s">
        <v>1062</v>
      </c>
      <c r="C491" s="12" t="s">
        <v>1063</v>
      </c>
      <c r="D491" s="95">
        <v>42768</v>
      </c>
      <c r="E491" s="12" t="s">
        <v>22</v>
      </c>
      <c r="F491" s="96">
        <v>4</v>
      </c>
      <c r="G491" s="93">
        <v>1</v>
      </c>
      <c r="H491" s="94">
        <v>517760</v>
      </c>
      <c r="I491" s="94">
        <v>424</v>
      </c>
    </row>
    <row r="492" spans="2:9" ht="15.75">
      <c r="B492" s="12" t="s">
        <v>355</v>
      </c>
      <c r="C492" s="12" t="s">
        <v>356</v>
      </c>
      <c r="D492" s="13">
        <v>43307</v>
      </c>
      <c r="E492" s="14" t="s">
        <v>60</v>
      </c>
      <c r="F492" s="46"/>
      <c r="G492" s="16">
        <v>1</v>
      </c>
      <c r="H492" s="117">
        <v>467960</v>
      </c>
      <c r="I492" s="117">
        <v>339</v>
      </c>
    </row>
    <row r="493" spans="2:9" ht="15.75">
      <c r="B493" s="12" t="s">
        <v>1064</v>
      </c>
      <c r="C493" s="12" t="s">
        <v>1065</v>
      </c>
      <c r="D493" s="95">
        <v>42670</v>
      </c>
      <c r="E493" s="12" t="s">
        <v>22</v>
      </c>
      <c r="F493" s="96">
        <v>4</v>
      </c>
      <c r="G493" s="93">
        <v>1</v>
      </c>
      <c r="H493" s="94">
        <v>371700</v>
      </c>
      <c r="I493" s="120">
        <v>430</v>
      </c>
    </row>
    <row r="494" spans="2:9" ht="15.75">
      <c r="B494" s="106" t="s">
        <v>1066</v>
      </c>
      <c r="C494" s="104" t="s">
        <v>1067</v>
      </c>
      <c r="D494" s="95">
        <v>42726</v>
      </c>
      <c r="E494" s="12" t="s">
        <v>60</v>
      </c>
      <c r="F494" s="96"/>
      <c r="G494" s="93">
        <v>1</v>
      </c>
      <c r="H494" s="99">
        <v>367180</v>
      </c>
      <c r="I494" s="99">
        <v>299</v>
      </c>
    </row>
    <row r="495" spans="2:9" ht="15.75">
      <c r="B495" s="104" t="s">
        <v>1068</v>
      </c>
      <c r="C495" s="104" t="s">
        <v>1069</v>
      </c>
      <c r="D495" s="95">
        <v>42747</v>
      </c>
      <c r="E495" s="91" t="s">
        <v>430</v>
      </c>
      <c r="F495" s="92"/>
      <c r="G495" s="93">
        <v>1</v>
      </c>
      <c r="H495" s="94">
        <v>337000</v>
      </c>
      <c r="I495" s="94">
        <v>317</v>
      </c>
    </row>
    <row r="496" spans="2:9" ht="15.75">
      <c r="B496" s="89" t="s">
        <v>428</v>
      </c>
      <c r="C496" s="89" t="s">
        <v>429</v>
      </c>
      <c r="D496" s="95">
        <v>43216</v>
      </c>
      <c r="E496" s="12" t="s">
        <v>430</v>
      </c>
      <c r="F496" s="92"/>
      <c r="G496" s="93">
        <v>1</v>
      </c>
      <c r="H496" s="97">
        <v>305000</v>
      </c>
      <c r="I496" s="139">
        <v>216</v>
      </c>
    </row>
    <row r="497" spans="2:9" ht="15.75">
      <c r="B497" s="104" t="s">
        <v>890</v>
      </c>
      <c r="C497" s="104" t="s">
        <v>891</v>
      </c>
      <c r="D497" s="95">
        <v>42719</v>
      </c>
      <c r="E497" s="91" t="s">
        <v>22</v>
      </c>
      <c r="F497" s="92">
        <v>6</v>
      </c>
      <c r="G497" s="93">
        <v>1</v>
      </c>
      <c r="H497" s="94">
        <v>287770</v>
      </c>
      <c r="I497" s="94">
        <v>259</v>
      </c>
    </row>
    <row r="498" spans="2:9" ht="15.75">
      <c r="B498" s="89" t="s">
        <v>138</v>
      </c>
      <c r="C498" s="89" t="s">
        <v>139</v>
      </c>
      <c r="D498" s="13">
        <v>43489</v>
      </c>
      <c r="E498" s="14" t="s">
        <v>90</v>
      </c>
      <c r="F498" s="40"/>
      <c r="G498" s="16">
        <v>1</v>
      </c>
      <c r="H498" s="130">
        <v>275850</v>
      </c>
      <c r="I498" s="130">
        <v>493</v>
      </c>
    </row>
    <row r="499" spans="2:9" ht="15.75">
      <c r="B499" s="12" t="s">
        <v>357</v>
      </c>
      <c r="C499" s="12" t="s">
        <v>358</v>
      </c>
      <c r="D499" s="95">
        <v>43328</v>
      </c>
      <c r="E499" s="12" t="s">
        <v>250</v>
      </c>
      <c r="F499" s="92"/>
      <c r="G499" s="93">
        <v>1</v>
      </c>
      <c r="H499" s="143">
        <v>270000</v>
      </c>
      <c r="I499" s="143">
        <v>245</v>
      </c>
    </row>
    <row r="500" spans="2:9" ht="15.75">
      <c r="B500" s="89" t="s">
        <v>574</v>
      </c>
      <c r="C500" s="89" t="s">
        <v>575</v>
      </c>
      <c r="D500" s="95">
        <v>43076</v>
      </c>
      <c r="E500" s="91" t="s">
        <v>22</v>
      </c>
      <c r="F500" s="92">
        <v>10</v>
      </c>
      <c r="G500" s="93">
        <v>1</v>
      </c>
      <c r="H500" s="94">
        <v>264920</v>
      </c>
      <c r="I500" s="94">
        <v>228</v>
      </c>
    </row>
    <row r="501" spans="2:9" ht="15.75">
      <c r="B501" s="104" t="s">
        <v>1070</v>
      </c>
      <c r="C501" s="104" t="s">
        <v>1071</v>
      </c>
      <c r="D501" s="95">
        <v>42663</v>
      </c>
      <c r="E501" s="91" t="s">
        <v>22</v>
      </c>
      <c r="F501" s="92">
        <v>10</v>
      </c>
      <c r="G501" s="93">
        <v>1</v>
      </c>
      <c r="H501" s="99">
        <v>190160</v>
      </c>
      <c r="I501" s="99">
        <v>199</v>
      </c>
    </row>
    <row r="502" spans="2:9" ht="15.75">
      <c r="B502" s="104" t="s">
        <v>1072</v>
      </c>
      <c r="C502" s="104" t="s">
        <v>1072</v>
      </c>
      <c r="D502" s="95">
        <v>42747</v>
      </c>
      <c r="E502" s="91" t="s">
        <v>1058</v>
      </c>
      <c r="F502" s="92">
        <v>8</v>
      </c>
      <c r="G502" s="93">
        <v>1</v>
      </c>
      <c r="H502" s="144">
        <v>127976</v>
      </c>
      <c r="I502" s="100">
        <v>254</v>
      </c>
    </row>
    <row r="503" spans="2:9" ht="15.75">
      <c r="B503" s="89" t="s">
        <v>579</v>
      </c>
      <c r="C503" s="89" t="s">
        <v>580</v>
      </c>
      <c r="D503" s="95">
        <v>43076</v>
      </c>
      <c r="E503" s="91" t="s">
        <v>22</v>
      </c>
      <c r="F503" s="92">
        <v>1</v>
      </c>
      <c r="G503" s="93">
        <v>1</v>
      </c>
      <c r="H503" s="94">
        <v>17400</v>
      </c>
      <c r="I503" s="94">
        <v>18</v>
      </c>
    </row>
  </sheetData>
  <sheetProtection selectLockedCells="1" selectUnlockedCells="1"/>
  <mergeCells count="7">
    <mergeCell ref="B1:B2"/>
    <mergeCell ref="C1:C2"/>
    <mergeCell ref="D1:D2"/>
    <mergeCell ref="E1:E2"/>
    <mergeCell ref="F1:F2"/>
    <mergeCell ref="G1:G2"/>
    <mergeCell ref="H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E137"/>
  <sheetViews>
    <sheetView workbookViewId="0" topLeftCell="A136">
      <selection activeCell="C137" sqref="C137"/>
    </sheetView>
  </sheetViews>
  <sheetFormatPr defaultColWidth="10.28125" defaultRowHeight="15"/>
  <cols>
    <col min="1" max="2" width="10.421875" style="0" customWidth="1"/>
    <col min="3" max="3" width="15.421875" style="0" customWidth="1"/>
    <col min="4" max="4" width="5.421875" style="0" customWidth="1"/>
    <col min="5" max="5" width="46.421875" style="0" customWidth="1"/>
    <col min="6" max="16384" width="10.421875" style="0" customWidth="1"/>
  </cols>
  <sheetData>
    <row r="1" ht="15.75"/>
    <row r="2" ht="15.75"/>
    <row r="3" spans="2:5" ht="15.75">
      <c r="B3" s="145" t="s">
        <v>1073</v>
      </c>
      <c r="C3" s="146" t="s">
        <v>1074</v>
      </c>
      <c r="D3" s="145"/>
      <c r="E3" s="145" t="s">
        <v>1075</v>
      </c>
    </row>
    <row r="4" spans="2:5" ht="15.75">
      <c r="B4" s="147">
        <v>42606</v>
      </c>
      <c r="C4" s="148">
        <v>430494880</v>
      </c>
      <c r="D4" s="149"/>
      <c r="E4" s="149" t="s">
        <v>1076</v>
      </c>
    </row>
    <row r="5" spans="2:5" ht="15.75">
      <c r="B5" s="147">
        <v>42613</v>
      </c>
      <c r="C5" s="148">
        <v>340505880</v>
      </c>
      <c r="D5" s="149"/>
      <c r="E5" s="150" t="s">
        <v>1076</v>
      </c>
    </row>
    <row r="6" spans="2:5" ht="15.75">
      <c r="B6" s="147">
        <v>42620</v>
      </c>
      <c r="C6" s="148">
        <v>233505368</v>
      </c>
      <c r="D6" s="149"/>
      <c r="E6" s="150" t="s">
        <v>962</v>
      </c>
    </row>
    <row r="7" spans="2:5" ht="15.75">
      <c r="B7" s="147">
        <v>42627</v>
      </c>
      <c r="C7" s="148">
        <v>205716266</v>
      </c>
      <c r="D7" s="149"/>
      <c r="E7" s="150" t="s">
        <v>962</v>
      </c>
    </row>
    <row r="8" spans="2:5" ht="15.75">
      <c r="B8" s="147">
        <v>42634</v>
      </c>
      <c r="C8" s="148">
        <v>303921614</v>
      </c>
      <c r="D8" s="149"/>
      <c r="E8" s="27" t="s">
        <v>929</v>
      </c>
    </row>
    <row r="9" spans="2:5" ht="15.75">
      <c r="B9" s="147">
        <v>42641</v>
      </c>
      <c r="C9" s="148">
        <v>289401977</v>
      </c>
      <c r="D9" s="149"/>
      <c r="E9" s="27" t="s">
        <v>929</v>
      </c>
    </row>
    <row r="10" spans="2:5" ht="15.75">
      <c r="B10" s="147">
        <v>42648</v>
      </c>
      <c r="C10" s="148">
        <v>281812898</v>
      </c>
      <c r="D10" s="149"/>
      <c r="E10" s="27" t="s">
        <v>929</v>
      </c>
    </row>
    <row r="11" spans="2:5" ht="15.75">
      <c r="B11" s="147">
        <v>42655</v>
      </c>
      <c r="C11" s="148">
        <v>268344185</v>
      </c>
      <c r="D11" s="149"/>
      <c r="E11" s="25" t="s">
        <v>944</v>
      </c>
    </row>
    <row r="12" spans="2:5" ht="15.75">
      <c r="B12" s="147">
        <v>42662</v>
      </c>
      <c r="C12" s="148">
        <v>341255627</v>
      </c>
      <c r="D12" s="149"/>
      <c r="E12" s="25" t="s">
        <v>921</v>
      </c>
    </row>
    <row r="13" spans="2:5" ht="15.75">
      <c r="B13" s="147">
        <v>42669</v>
      </c>
      <c r="C13" s="148">
        <v>287113974</v>
      </c>
      <c r="D13" s="149"/>
      <c r="E13" s="25" t="s">
        <v>921</v>
      </c>
    </row>
    <row r="14" spans="2:5" ht="15.75">
      <c r="B14" s="147">
        <v>42676</v>
      </c>
      <c r="C14" s="148">
        <v>377795080</v>
      </c>
      <c r="D14" s="149"/>
      <c r="E14" s="25" t="s">
        <v>936</v>
      </c>
    </row>
    <row r="15" spans="2:5" ht="15.75">
      <c r="B15" s="147">
        <v>42683</v>
      </c>
      <c r="C15" s="151">
        <v>404525798</v>
      </c>
      <c r="D15" s="149"/>
      <c r="E15" s="20" t="s">
        <v>920</v>
      </c>
    </row>
    <row r="16" spans="2:5" ht="15.75">
      <c r="B16" s="147">
        <v>42690</v>
      </c>
      <c r="C16" s="151">
        <v>343945584</v>
      </c>
      <c r="D16" s="149"/>
      <c r="E16" s="20" t="s">
        <v>920</v>
      </c>
    </row>
    <row r="17" spans="2:5" ht="15.75">
      <c r="B17" s="147">
        <v>42697</v>
      </c>
      <c r="C17" s="151">
        <v>406502995</v>
      </c>
      <c r="D17" s="149"/>
      <c r="E17" s="20" t="s">
        <v>918</v>
      </c>
    </row>
    <row r="18" spans="2:5" ht="15.75">
      <c r="B18" s="147">
        <v>42704</v>
      </c>
      <c r="C18" s="152">
        <v>265804484</v>
      </c>
      <c r="D18" s="153"/>
      <c r="E18" s="20" t="s">
        <v>918</v>
      </c>
    </row>
    <row r="19" spans="2:5" ht="15.75">
      <c r="B19" s="147">
        <v>42711</v>
      </c>
      <c r="C19" s="152">
        <v>269446293</v>
      </c>
      <c r="D19" s="153"/>
      <c r="E19" s="20" t="s">
        <v>918</v>
      </c>
    </row>
    <row r="20" spans="2:5" ht="15.75">
      <c r="B20" s="147">
        <v>42718</v>
      </c>
      <c r="C20" s="152">
        <v>280818651</v>
      </c>
      <c r="D20" s="153"/>
      <c r="E20" s="27" t="s">
        <v>931</v>
      </c>
    </row>
    <row r="21" spans="2:5" ht="15.75">
      <c r="B21" s="147">
        <v>42725</v>
      </c>
      <c r="C21" s="152">
        <v>527936622</v>
      </c>
      <c r="D21" s="153"/>
      <c r="E21" s="27" t="s">
        <v>892</v>
      </c>
    </row>
    <row r="22" spans="2:5" ht="15.75">
      <c r="B22" s="147">
        <v>42732</v>
      </c>
      <c r="C22" s="152">
        <v>672379097</v>
      </c>
      <c r="D22" s="153"/>
      <c r="E22" s="27" t="s">
        <v>892</v>
      </c>
    </row>
    <row r="23" spans="2:5" ht="15.75">
      <c r="B23" s="147">
        <v>42739</v>
      </c>
      <c r="C23" s="152">
        <v>647684890</v>
      </c>
      <c r="D23" s="153"/>
      <c r="E23" s="27" t="s">
        <v>892</v>
      </c>
    </row>
    <row r="24" spans="2:5" ht="15.75">
      <c r="B24" s="147">
        <v>42746</v>
      </c>
      <c r="C24" s="152">
        <v>448376673</v>
      </c>
      <c r="D24" s="153"/>
      <c r="E24" s="27" t="s">
        <v>923</v>
      </c>
    </row>
    <row r="25" spans="2:5" ht="15.75">
      <c r="B25" s="147">
        <v>42753</v>
      </c>
      <c r="C25" s="152">
        <v>383391010</v>
      </c>
      <c r="D25" s="153"/>
      <c r="E25" s="153" t="s">
        <v>927</v>
      </c>
    </row>
    <row r="26" spans="2:5" ht="15.75">
      <c r="B26" s="147">
        <v>42760</v>
      </c>
      <c r="C26" s="152">
        <v>388461541</v>
      </c>
      <c r="D26" s="153"/>
      <c r="E26" s="153" t="s">
        <v>938</v>
      </c>
    </row>
    <row r="27" spans="2:5" ht="15.75">
      <c r="B27" s="147">
        <v>42767</v>
      </c>
      <c r="C27" s="152">
        <v>354620133</v>
      </c>
      <c r="D27" s="153"/>
      <c r="E27" s="153" t="s">
        <v>938</v>
      </c>
    </row>
    <row r="28" spans="2:5" ht="15.75">
      <c r="B28" s="147">
        <v>42774</v>
      </c>
      <c r="C28" s="152">
        <v>326531838</v>
      </c>
      <c r="D28" s="153"/>
      <c r="E28" s="153" t="s">
        <v>960</v>
      </c>
    </row>
    <row r="29" spans="2:5" ht="15.75">
      <c r="B29" s="147">
        <v>42781</v>
      </c>
      <c r="C29" s="152">
        <v>469411739</v>
      </c>
      <c r="D29" s="153"/>
      <c r="E29" s="153" t="s">
        <v>873</v>
      </c>
    </row>
    <row r="30" spans="2:5" ht="15.75">
      <c r="B30" s="147">
        <v>42788</v>
      </c>
      <c r="C30" s="152">
        <v>336428793</v>
      </c>
      <c r="D30" s="153"/>
      <c r="E30" s="153" t="s">
        <v>873</v>
      </c>
    </row>
    <row r="31" spans="2:5" ht="15.75">
      <c r="B31" s="147">
        <v>42795</v>
      </c>
      <c r="C31" s="152">
        <v>283465660</v>
      </c>
      <c r="D31" s="153"/>
      <c r="E31" s="153" t="s">
        <v>855</v>
      </c>
    </row>
    <row r="32" spans="2:5" ht="15.75">
      <c r="B32" s="147">
        <v>42802</v>
      </c>
      <c r="C32" s="152">
        <v>323024047</v>
      </c>
      <c r="D32" s="153"/>
      <c r="E32" s="153" t="s">
        <v>850</v>
      </c>
    </row>
    <row r="33" spans="2:5" ht="15.75">
      <c r="B33" s="147">
        <v>42809</v>
      </c>
      <c r="C33" s="152">
        <v>393781734</v>
      </c>
      <c r="D33" s="153"/>
      <c r="E33" s="153" t="s">
        <v>1077</v>
      </c>
    </row>
    <row r="34" spans="2:5" ht="15.75">
      <c r="B34" s="147">
        <v>42816</v>
      </c>
      <c r="C34" s="152">
        <v>337206298</v>
      </c>
      <c r="D34" s="153"/>
      <c r="E34" s="153" t="s">
        <v>835</v>
      </c>
    </row>
    <row r="35" spans="2:5" ht="15.75">
      <c r="B35" s="147">
        <v>42823</v>
      </c>
      <c r="C35" s="152">
        <v>395685357</v>
      </c>
      <c r="D35" s="153"/>
      <c r="E35" s="153" t="s">
        <v>827</v>
      </c>
    </row>
    <row r="36" spans="2:5" ht="15.75">
      <c r="B36" s="147">
        <v>42830</v>
      </c>
      <c r="C36" s="152">
        <v>306898579</v>
      </c>
      <c r="D36" s="153"/>
      <c r="E36" s="153" t="s">
        <v>827</v>
      </c>
    </row>
    <row r="37" spans="2:5" ht="15.75">
      <c r="B37" s="147">
        <v>42837</v>
      </c>
      <c r="C37" s="152">
        <v>321159449</v>
      </c>
      <c r="D37" s="153"/>
      <c r="E37" s="153" t="s">
        <v>827</v>
      </c>
    </row>
    <row r="38" spans="2:5" ht="15.75">
      <c r="B38" s="147">
        <v>42844</v>
      </c>
      <c r="C38" s="152">
        <v>662155640</v>
      </c>
      <c r="D38" s="153"/>
      <c r="E38" s="153" t="s">
        <v>807</v>
      </c>
    </row>
    <row r="39" spans="2:5" ht="15.75">
      <c r="B39" s="147">
        <v>42851</v>
      </c>
      <c r="C39" s="152">
        <v>364027699</v>
      </c>
      <c r="D39" s="153"/>
      <c r="E39" s="153" t="s">
        <v>807</v>
      </c>
    </row>
    <row r="40" spans="2:5" ht="15.75">
      <c r="B40" s="147">
        <v>42858</v>
      </c>
      <c r="C40" s="152">
        <v>309718749</v>
      </c>
      <c r="D40" s="153"/>
      <c r="E40" s="153" t="s">
        <v>807</v>
      </c>
    </row>
    <row r="41" spans="2:5" ht="15.75">
      <c r="B41" s="147">
        <v>42865</v>
      </c>
      <c r="C41" s="152">
        <v>345536304</v>
      </c>
      <c r="D41" s="153"/>
      <c r="E41" s="153" t="s">
        <v>785</v>
      </c>
    </row>
    <row r="42" spans="2:5" ht="15.75">
      <c r="B42" s="147">
        <v>42872</v>
      </c>
      <c r="C42" s="152">
        <v>284755275</v>
      </c>
      <c r="D42" s="153"/>
      <c r="E42" s="153" t="s">
        <v>785</v>
      </c>
    </row>
    <row r="43" spans="2:5" ht="15.75">
      <c r="B43" s="147">
        <v>42879</v>
      </c>
      <c r="C43" s="152">
        <v>295200745</v>
      </c>
      <c r="D43" s="153"/>
      <c r="E43" s="153" t="s">
        <v>774</v>
      </c>
    </row>
    <row r="44" spans="2:5" ht="15.75">
      <c r="B44" s="147">
        <v>42886</v>
      </c>
      <c r="C44" s="152">
        <v>335441078</v>
      </c>
      <c r="D44" s="153"/>
      <c r="E44" s="153" t="s">
        <v>770</v>
      </c>
    </row>
    <row r="45" spans="2:5" ht="15.75">
      <c r="B45" s="147">
        <v>42893</v>
      </c>
      <c r="C45" s="152">
        <v>313079465</v>
      </c>
      <c r="D45" s="153"/>
      <c r="E45" s="153" t="s">
        <v>770</v>
      </c>
    </row>
    <row r="46" spans="2:5" ht="15.75">
      <c r="B46" s="147">
        <v>42900</v>
      </c>
      <c r="C46" s="152">
        <v>290545594</v>
      </c>
      <c r="D46" s="153"/>
      <c r="E46" s="153" t="s">
        <v>755</v>
      </c>
    </row>
    <row r="47" spans="2:5" ht="15.75">
      <c r="B47" s="147">
        <v>42907</v>
      </c>
      <c r="C47" s="152">
        <v>356804719</v>
      </c>
      <c r="D47" s="153"/>
      <c r="E47" s="153" t="s">
        <v>749</v>
      </c>
    </row>
    <row r="48" spans="2:5" ht="15.75">
      <c r="B48" s="147">
        <v>42914</v>
      </c>
      <c r="C48" s="152">
        <v>315660451</v>
      </c>
      <c r="D48" s="153"/>
      <c r="E48" s="153" t="s">
        <v>1078</v>
      </c>
    </row>
    <row r="49" spans="2:5" ht="15.75">
      <c r="B49" s="147">
        <v>42921</v>
      </c>
      <c r="C49" s="152">
        <v>491105169</v>
      </c>
      <c r="D49" s="153"/>
      <c r="E49" s="22" t="s">
        <v>739</v>
      </c>
    </row>
    <row r="50" spans="2:5" ht="15.75">
      <c r="B50" s="147">
        <v>42928</v>
      </c>
      <c r="C50" s="152">
        <v>425497193</v>
      </c>
      <c r="D50" s="153"/>
      <c r="E50" s="22" t="s">
        <v>739</v>
      </c>
    </row>
    <row r="51" spans="2:5" ht="15.75">
      <c r="B51" s="147">
        <v>42935</v>
      </c>
      <c r="C51" s="152">
        <v>481221501</v>
      </c>
      <c r="D51" s="153"/>
      <c r="E51" s="153" t="s">
        <v>732</v>
      </c>
    </row>
    <row r="52" spans="2:5" ht="15.75">
      <c r="B52" s="147">
        <v>42942</v>
      </c>
      <c r="C52" s="152">
        <v>458111172</v>
      </c>
      <c r="D52" s="153"/>
      <c r="E52" s="153" t="s">
        <v>729</v>
      </c>
    </row>
    <row r="53" spans="2:5" ht="15.75">
      <c r="B53" s="147">
        <v>42949</v>
      </c>
      <c r="C53" s="152">
        <v>321363775</v>
      </c>
      <c r="D53" s="153"/>
      <c r="E53" s="153" t="s">
        <v>729</v>
      </c>
    </row>
    <row r="54" spans="2:5" ht="15.75">
      <c r="B54" s="147">
        <v>42956</v>
      </c>
      <c r="C54" s="152">
        <v>393578747</v>
      </c>
      <c r="D54" s="153"/>
      <c r="E54" s="153" t="s">
        <v>715</v>
      </c>
    </row>
    <row r="55" spans="2:5" ht="15.75">
      <c r="B55" s="147">
        <v>42963</v>
      </c>
      <c r="C55" s="152">
        <v>464829698</v>
      </c>
      <c r="D55" s="153"/>
      <c r="E55" s="153" t="s">
        <v>711</v>
      </c>
    </row>
    <row r="56" spans="2:5" ht="15.75">
      <c r="B56" s="147">
        <v>42970</v>
      </c>
      <c r="C56" s="152">
        <v>449523761</v>
      </c>
      <c r="D56" s="153"/>
      <c r="E56" s="153" t="s">
        <v>1079</v>
      </c>
    </row>
    <row r="57" spans="2:5" ht="15.75">
      <c r="B57" s="147">
        <v>42977</v>
      </c>
      <c r="C57" s="152">
        <v>326888184</v>
      </c>
      <c r="D57" s="153"/>
      <c r="E57" s="153" t="s">
        <v>688</v>
      </c>
    </row>
    <row r="58" spans="2:5" ht="15.75">
      <c r="B58" s="147">
        <v>42984</v>
      </c>
      <c r="C58" s="152">
        <v>279936040</v>
      </c>
      <c r="D58" s="153"/>
      <c r="E58" s="153" t="s">
        <v>685</v>
      </c>
    </row>
    <row r="59" spans="2:5" ht="15.75">
      <c r="B59" s="154">
        <v>42991</v>
      </c>
      <c r="C59" s="152">
        <v>346406893</v>
      </c>
      <c r="D59" s="155"/>
      <c r="E59" s="155" t="s">
        <v>1080</v>
      </c>
    </row>
    <row r="60" spans="2:5" ht="15.75">
      <c r="B60" s="147">
        <v>42998</v>
      </c>
      <c r="C60" s="152">
        <v>326293940</v>
      </c>
      <c r="D60" s="155"/>
      <c r="E60" s="155" t="s">
        <v>1080</v>
      </c>
    </row>
    <row r="61" spans="2:5" ht="15.75">
      <c r="B61" s="147">
        <v>43005</v>
      </c>
      <c r="C61" s="152">
        <v>325680771</v>
      </c>
      <c r="D61" s="155"/>
      <c r="E61" s="155" t="s">
        <v>655</v>
      </c>
    </row>
    <row r="62" spans="2:5" ht="15.75">
      <c r="B62" s="147">
        <v>43012</v>
      </c>
      <c r="C62" s="152">
        <v>240473386</v>
      </c>
      <c r="D62" s="155"/>
      <c r="E62" s="155" t="s">
        <v>655</v>
      </c>
    </row>
    <row r="63" spans="2:5" ht="15.75">
      <c r="B63" s="147">
        <v>43019</v>
      </c>
      <c r="C63" s="152">
        <v>265986575</v>
      </c>
      <c r="D63" s="155"/>
      <c r="E63" s="155" t="s">
        <v>637</v>
      </c>
    </row>
    <row r="64" spans="2:5" ht="15.75">
      <c r="B64" s="147">
        <v>43026</v>
      </c>
      <c r="C64" s="152">
        <v>239179979</v>
      </c>
      <c r="D64" s="155"/>
      <c r="E64" s="155" t="s">
        <v>631</v>
      </c>
    </row>
    <row r="65" spans="2:5" ht="15.75">
      <c r="B65" s="147">
        <v>43033</v>
      </c>
      <c r="C65" s="152">
        <v>355020814</v>
      </c>
      <c r="D65" s="155"/>
      <c r="E65" s="155" t="s">
        <v>625</v>
      </c>
    </row>
    <row r="66" spans="2:5" ht="15.75">
      <c r="B66" s="147">
        <v>43040</v>
      </c>
      <c r="C66" s="152">
        <v>308968596</v>
      </c>
      <c r="D66" s="155"/>
      <c r="E66" s="155" t="s">
        <v>613</v>
      </c>
    </row>
    <row r="67" spans="2:5" ht="15.75">
      <c r="B67" s="147">
        <v>43047</v>
      </c>
      <c r="C67" s="152">
        <v>507897538</v>
      </c>
      <c r="D67" s="155"/>
      <c r="E67" s="155" t="s">
        <v>607</v>
      </c>
    </row>
    <row r="68" spans="2:5" ht="15.75">
      <c r="B68" s="147">
        <v>43054</v>
      </c>
      <c r="C68" s="152">
        <v>425996690</v>
      </c>
      <c r="D68" s="155"/>
      <c r="E68" s="155" t="s">
        <v>607</v>
      </c>
    </row>
    <row r="69" spans="2:5" ht="15.75">
      <c r="B69" s="147">
        <v>43061</v>
      </c>
      <c r="C69" s="152">
        <v>446100593</v>
      </c>
      <c r="D69" s="155"/>
      <c r="E69" s="155" t="s">
        <v>591</v>
      </c>
    </row>
    <row r="70" spans="2:5" ht="15.75">
      <c r="B70" s="147">
        <v>43068</v>
      </c>
      <c r="C70" s="152">
        <v>396557747</v>
      </c>
      <c r="D70" s="155"/>
      <c r="E70" s="155" t="s">
        <v>587</v>
      </c>
    </row>
    <row r="71" spans="2:5" ht="15.75">
      <c r="B71" s="147">
        <v>43075</v>
      </c>
      <c r="C71" s="152">
        <v>303441291</v>
      </c>
      <c r="D71" s="155"/>
      <c r="E71" s="155" t="s">
        <v>587</v>
      </c>
    </row>
    <row r="72" spans="2:5" ht="15.75">
      <c r="B72" s="147">
        <v>43082</v>
      </c>
      <c r="C72" s="152">
        <v>295098469</v>
      </c>
      <c r="D72" s="155"/>
      <c r="E72" s="155" t="s">
        <v>572</v>
      </c>
    </row>
    <row r="73" spans="2:5" ht="15.75">
      <c r="B73" s="147">
        <v>43089</v>
      </c>
      <c r="C73" s="152">
        <v>756050265</v>
      </c>
      <c r="D73" s="155"/>
      <c r="E73" s="155" t="s">
        <v>566</v>
      </c>
    </row>
    <row r="74" spans="2:5" ht="15.75">
      <c r="B74" s="147">
        <v>43096</v>
      </c>
      <c r="C74" s="152">
        <v>657174147</v>
      </c>
      <c r="D74" s="155"/>
      <c r="E74" s="155" t="s">
        <v>566</v>
      </c>
    </row>
    <row r="75" spans="2:5" ht="15" customHeight="1">
      <c r="B75" s="147">
        <v>43103</v>
      </c>
      <c r="C75" s="152">
        <v>771209075</v>
      </c>
      <c r="D75" s="155"/>
      <c r="E75" s="155" t="s">
        <v>566</v>
      </c>
    </row>
    <row r="76" spans="2:5" ht="15.75">
      <c r="B76" s="147">
        <v>43110</v>
      </c>
      <c r="C76" s="152">
        <v>436275752</v>
      </c>
      <c r="D76" s="155"/>
      <c r="E76" s="155" t="s">
        <v>1081</v>
      </c>
    </row>
    <row r="77" spans="2:5" ht="15.75">
      <c r="B77" s="147">
        <v>43117</v>
      </c>
      <c r="C77" s="152">
        <v>386301671</v>
      </c>
      <c r="D77" s="155"/>
      <c r="E77" s="155" t="s">
        <v>1081</v>
      </c>
    </row>
    <row r="78" spans="2:5" ht="15.75">
      <c r="B78" s="147">
        <v>43124</v>
      </c>
      <c r="C78" s="152">
        <v>336447305</v>
      </c>
      <c r="D78" s="155"/>
      <c r="E78" s="155" t="s">
        <v>520</v>
      </c>
    </row>
    <row r="79" spans="2:5" ht="15.75">
      <c r="B79" s="147">
        <v>43131</v>
      </c>
      <c r="C79" s="152">
        <v>339835532</v>
      </c>
      <c r="D79" s="155"/>
      <c r="E79" s="155" t="s">
        <v>516</v>
      </c>
    </row>
    <row r="80" spans="2:5" ht="15.75">
      <c r="B80" s="147">
        <v>43132</v>
      </c>
      <c r="C80" s="152">
        <v>308058508</v>
      </c>
      <c r="D80" s="155"/>
      <c r="E80" s="155" t="s">
        <v>516</v>
      </c>
    </row>
    <row r="81" spans="2:5" ht="15.75">
      <c r="B81" s="147">
        <v>43139</v>
      </c>
      <c r="C81" s="152">
        <v>421660121</v>
      </c>
      <c r="D81" s="155"/>
      <c r="E81" s="155" t="s">
        <v>505</v>
      </c>
    </row>
    <row r="82" spans="2:5" ht="15.75">
      <c r="B82" s="147">
        <v>43146</v>
      </c>
      <c r="C82" s="156">
        <v>559419651</v>
      </c>
      <c r="D82" s="155"/>
      <c r="E82" s="155" t="s">
        <v>502</v>
      </c>
    </row>
    <row r="83" spans="2:5" ht="15.75">
      <c r="B83" s="147">
        <v>43153</v>
      </c>
      <c r="C83" s="156">
        <v>420634874</v>
      </c>
      <c r="D83" s="155"/>
      <c r="E83" s="155" t="s">
        <v>502</v>
      </c>
    </row>
    <row r="84" spans="2:5" ht="15.75">
      <c r="B84" s="147">
        <v>43160</v>
      </c>
      <c r="C84" s="156">
        <v>357088250</v>
      </c>
      <c r="D84" s="155"/>
      <c r="E84" s="155" t="s">
        <v>502</v>
      </c>
    </row>
    <row r="85" spans="2:5" ht="15.75">
      <c r="B85" s="147">
        <v>43167</v>
      </c>
      <c r="C85" s="152">
        <v>256002054</v>
      </c>
      <c r="D85" s="155"/>
      <c r="E85" s="155" t="s">
        <v>483</v>
      </c>
    </row>
    <row r="86" spans="2:5" ht="15.75">
      <c r="B86" s="147">
        <v>43174</v>
      </c>
      <c r="C86" s="152">
        <v>566370635</v>
      </c>
      <c r="D86" s="155"/>
      <c r="E86" s="155" t="s">
        <v>378</v>
      </c>
    </row>
    <row r="87" spans="2:5" ht="15.75">
      <c r="B87" s="147">
        <v>43181</v>
      </c>
      <c r="C87" s="152">
        <v>306451601</v>
      </c>
      <c r="D87" s="155"/>
      <c r="E87" s="155" t="s">
        <v>463</v>
      </c>
    </row>
    <row r="88" spans="2:5" ht="15.75">
      <c r="B88" s="147">
        <v>43188</v>
      </c>
      <c r="C88" s="152">
        <v>512384643</v>
      </c>
      <c r="D88" s="155"/>
      <c r="E88" s="155" t="s">
        <v>446</v>
      </c>
    </row>
    <row r="89" spans="2:5" ht="15.75">
      <c r="B89" s="147">
        <v>43195</v>
      </c>
      <c r="C89" s="152">
        <v>267692457</v>
      </c>
      <c r="D89" s="155"/>
      <c r="E89" s="155" t="s">
        <v>443</v>
      </c>
    </row>
    <row r="90" spans="2:5" ht="15.75">
      <c r="B90" s="147">
        <v>43202</v>
      </c>
      <c r="C90" s="152">
        <v>191071252</v>
      </c>
      <c r="D90" s="155"/>
      <c r="E90" s="155" t="s">
        <v>440</v>
      </c>
    </row>
    <row r="91" spans="2:5" ht="15.75">
      <c r="B91" s="147">
        <v>43209</v>
      </c>
      <c r="C91" s="152">
        <v>152160473</v>
      </c>
      <c r="D91" s="155"/>
      <c r="E91" s="155" t="s">
        <v>440</v>
      </c>
    </row>
    <row r="92" spans="2:5" ht="15.75">
      <c r="B92" s="147">
        <v>43216</v>
      </c>
      <c r="C92" s="152">
        <v>627324721</v>
      </c>
      <c r="D92" s="155"/>
      <c r="E92" s="155" t="s">
        <v>376</v>
      </c>
    </row>
    <row r="93" spans="2:5" ht="15.75">
      <c r="B93" s="147">
        <v>43223</v>
      </c>
      <c r="C93" s="152">
        <v>338817321</v>
      </c>
      <c r="D93" s="155"/>
      <c r="E93" s="155" t="s">
        <v>376</v>
      </c>
    </row>
    <row r="94" spans="2:5" ht="15.75">
      <c r="B94" s="147">
        <v>43230</v>
      </c>
      <c r="C94" s="152">
        <v>284685786</v>
      </c>
      <c r="D94" s="155"/>
      <c r="E94" s="155" t="s">
        <v>376</v>
      </c>
    </row>
    <row r="95" spans="2:5" ht="15.75">
      <c r="B95" s="147">
        <v>43237</v>
      </c>
      <c r="C95" s="152">
        <v>515394196</v>
      </c>
      <c r="D95" s="155"/>
      <c r="E95" s="155" t="s">
        <v>371</v>
      </c>
    </row>
    <row r="96" spans="2:5" ht="15.75">
      <c r="B96" s="147">
        <v>43244</v>
      </c>
      <c r="C96" s="152">
        <v>391474999</v>
      </c>
      <c r="D96" s="155"/>
      <c r="E96" s="155" t="s">
        <v>369</v>
      </c>
    </row>
    <row r="97" spans="2:5" ht="15.75">
      <c r="B97" s="147">
        <v>43251</v>
      </c>
      <c r="C97" s="152">
        <v>310207387</v>
      </c>
      <c r="D97" s="155"/>
      <c r="E97" s="155" t="s">
        <v>369</v>
      </c>
    </row>
    <row r="98" spans="2:5" ht="15.75">
      <c r="B98" s="147">
        <v>43258</v>
      </c>
      <c r="C98" s="152">
        <v>476583385</v>
      </c>
      <c r="D98" s="155"/>
      <c r="E98" s="155" t="s">
        <v>353</v>
      </c>
    </row>
    <row r="99" spans="2:5" ht="15.75">
      <c r="B99" s="147">
        <v>43265</v>
      </c>
      <c r="C99" s="152">
        <v>398204863</v>
      </c>
      <c r="D99" s="155"/>
      <c r="E99" s="155" t="s">
        <v>353</v>
      </c>
    </row>
    <row r="100" spans="2:5" ht="15.75">
      <c r="B100" s="147">
        <v>43272</v>
      </c>
      <c r="C100" s="152">
        <v>429895538</v>
      </c>
      <c r="D100" s="155"/>
      <c r="E100" s="155" t="s">
        <v>353</v>
      </c>
    </row>
    <row r="101" spans="2:5" ht="15.75">
      <c r="B101" s="147">
        <v>43279</v>
      </c>
      <c r="C101" s="152">
        <v>319869520</v>
      </c>
      <c r="D101" s="155"/>
      <c r="E101" s="155" t="s">
        <v>353</v>
      </c>
    </row>
    <row r="102" spans="2:5" ht="15.75">
      <c r="B102" s="147">
        <v>43286</v>
      </c>
      <c r="C102" s="152">
        <v>445569428</v>
      </c>
      <c r="D102" s="155"/>
      <c r="E102" s="155" t="s">
        <v>300</v>
      </c>
    </row>
    <row r="103" spans="2:5" ht="15.75">
      <c r="B103" s="147">
        <v>43293</v>
      </c>
      <c r="C103" s="152">
        <v>476403814</v>
      </c>
      <c r="D103" s="155"/>
      <c r="E103" s="155" t="s">
        <v>210</v>
      </c>
    </row>
    <row r="104" spans="2:5" ht="15.75">
      <c r="B104" s="147">
        <v>43300</v>
      </c>
      <c r="C104" s="152">
        <v>586985402</v>
      </c>
      <c r="D104" s="155"/>
      <c r="E104" s="155" t="s">
        <v>285</v>
      </c>
    </row>
    <row r="105" spans="2:5" ht="15.75">
      <c r="B105" s="147">
        <v>43307</v>
      </c>
      <c r="C105" s="152">
        <v>569695891</v>
      </c>
      <c r="D105" s="155"/>
      <c r="E105" s="155" t="s">
        <v>285</v>
      </c>
    </row>
    <row r="106" spans="2:5" ht="15.75">
      <c r="B106" s="147">
        <v>43314</v>
      </c>
      <c r="C106" s="152">
        <v>502008115</v>
      </c>
      <c r="D106" s="155"/>
      <c r="E106" s="155" t="s">
        <v>287</v>
      </c>
    </row>
    <row r="107" spans="2:5" ht="15.75">
      <c r="B107" s="147">
        <v>43321</v>
      </c>
      <c r="C107" s="152">
        <v>496159807</v>
      </c>
      <c r="D107" s="155"/>
      <c r="E107" s="155" t="s">
        <v>290</v>
      </c>
    </row>
    <row r="108" spans="2:5" ht="15.75">
      <c r="B108" s="147">
        <v>43328</v>
      </c>
      <c r="C108" s="152">
        <v>417766600</v>
      </c>
      <c r="D108" s="155"/>
      <c r="E108" s="155" t="s">
        <v>290</v>
      </c>
    </row>
    <row r="109" spans="2:5" ht="15.75">
      <c r="B109" s="147">
        <v>43335</v>
      </c>
      <c r="C109" s="152">
        <v>443188884</v>
      </c>
      <c r="D109" s="155"/>
      <c r="E109" s="155" t="s">
        <v>267</v>
      </c>
    </row>
    <row r="110" spans="2:5" ht="15.75">
      <c r="B110" s="147">
        <v>43342</v>
      </c>
      <c r="C110" s="152">
        <v>273565018</v>
      </c>
      <c r="D110" s="155"/>
      <c r="E110" s="155" t="s">
        <v>267</v>
      </c>
    </row>
    <row r="111" spans="2:5" ht="15.75">
      <c r="B111" s="147">
        <v>43349</v>
      </c>
      <c r="C111" s="152">
        <v>313930166</v>
      </c>
      <c r="D111" s="155"/>
      <c r="E111" s="155" t="s">
        <v>271</v>
      </c>
    </row>
    <row r="112" spans="2:5" ht="15.75">
      <c r="B112" s="147">
        <v>43356</v>
      </c>
      <c r="C112" s="152">
        <v>322235268</v>
      </c>
      <c r="D112" s="155"/>
      <c r="E112" s="155" t="s">
        <v>283</v>
      </c>
    </row>
    <row r="113" spans="2:5" ht="15.75">
      <c r="B113" s="147">
        <v>43363</v>
      </c>
      <c r="C113" s="152">
        <v>327876488</v>
      </c>
      <c r="D113" s="155"/>
      <c r="E113" s="155" t="s">
        <v>206</v>
      </c>
    </row>
    <row r="114" spans="2:5" ht="15.75">
      <c r="B114" s="147">
        <v>43370</v>
      </c>
      <c r="C114" s="152">
        <v>297086389</v>
      </c>
      <c r="D114" s="155"/>
      <c r="E114" s="155" t="s">
        <v>206</v>
      </c>
    </row>
    <row r="115" spans="2:5" ht="15.75">
      <c r="B115" s="147">
        <v>43377</v>
      </c>
      <c r="C115" s="152">
        <v>426142451</v>
      </c>
      <c r="D115" s="155"/>
      <c r="E115" s="155" t="s">
        <v>203</v>
      </c>
    </row>
    <row r="116" spans="2:5" ht="15.75">
      <c r="B116" s="147">
        <v>43384</v>
      </c>
      <c r="C116" s="152">
        <v>304936286</v>
      </c>
      <c r="D116" s="155"/>
      <c r="E116" s="155" t="s">
        <v>203</v>
      </c>
    </row>
    <row r="117" spans="2:5" ht="15.75">
      <c r="B117" s="147">
        <v>43391</v>
      </c>
      <c r="C117" s="152">
        <v>459833828</v>
      </c>
      <c r="D117" s="155"/>
      <c r="E117" s="155" t="s">
        <v>203</v>
      </c>
    </row>
    <row r="118" spans="2:5" ht="15.75">
      <c r="B118" s="147">
        <v>43398</v>
      </c>
      <c r="C118" s="152">
        <v>344853003</v>
      </c>
      <c r="D118" s="155"/>
      <c r="E118" s="155" t="s">
        <v>220</v>
      </c>
    </row>
    <row r="119" spans="2:5" ht="15.75">
      <c r="B119" s="147">
        <v>43405</v>
      </c>
      <c r="C119" s="152">
        <v>490944384</v>
      </c>
      <c r="D119" s="155"/>
      <c r="E119" s="155" t="s">
        <v>40</v>
      </c>
    </row>
    <row r="120" spans="2:5" ht="15.75">
      <c r="B120" s="147">
        <v>43412</v>
      </c>
      <c r="C120" s="152">
        <v>353312537</v>
      </c>
      <c r="D120" s="155"/>
      <c r="E120" s="155" t="s">
        <v>40</v>
      </c>
    </row>
    <row r="121" spans="2:5" ht="15.75">
      <c r="B121" s="147">
        <v>43419</v>
      </c>
      <c r="C121" s="152">
        <v>463245439</v>
      </c>
      <c r="D121" s="155"/>
      <c r="E121" s="155" t="s">
        <v>120</v>
      </c>
    </row>
    <row r="122" spans="2:5" ht="15.75">
      <c r="B122" s="147">
        <v>43426</v>
      </c>
      <c r="C122" s="152">
        <v>352516990</v>
      </c>
      <c r="D122" s="155"/>
      <c r="E122" s="155" t="s">
        <v>120</v>
      </c>
    </row>
    <row r="123" spans="2:5" ht="15.75">
      <c r="B123" s="147">
        <v>43433</v>
      </c>
      <c r="C123" s="152">
        <v>273968322</v>
      </c>
      <c r="D123" s="155"/>
      <c r="E123" s="155" t="s">
        <v>40</v>
      </c>
    </row>
    <row r="124" spans="2:5" ht="15.75">
      <c r="B124" s="147">
        <v>43440</v>
      </c>
      <c r="C124" s="152">
        <v>433324548</v>
      </c>
      <c r="D124" s="155"/>
      <c r="E124" s="155" t="s">
        <v>126</v>
      </c>
    </row>
    <row r="125" spans="2:5" ht="15.75">
      <c r="B125" s="147">
        <v>43447</v>
      </c>
      <c r="C125" s="152">
        <v>475627377</v>
      </c>
      <c r="D125" s="155"/>
      <c r="E125" s="153" t="s">
        <v>69</v>
      </c>
    </row>
    <row r="126" spans="2:5" ht="15.75">
      <c r="B126" s="147">
        <v>43454</v>
      </c>
      <c r="C126" s="152">
        <v>535084591</v>
      </c>
      <c r="D126" s="155"/>
      <c r="E126" s="153" t="s">
        <v>69</v>
      </c>
    </row>
    <row r="127" spans="2:5" ht="15.75">
      <c r="B127" s="147">
        <v>43461</v>
      </c>
      <c r="C127" s="152">
        <v>831289488</v>
      </c>
      <c r="D127" s="155"/>
      <c r="E127" s="153" t="s">
        <v>69</v>
      </c>
    </row>
    <row r="128" spans="2:5" ht="15.75">
      <c r="B128" s="147">
        <v>43468</v>
      </c>
      <c r="C128" s="152">
        <v>416487012</v>
      </c>
      <c r="D128" s="155"/>
      <c r="E128" s="153" t="s">
        <v>69</v>
      </c>
    </row>
    <row r="129" spans="2:5" ht="15.75">
      <c r="B129" s="147">
        <v>43475</v>
      </c>
      <c r="C129" s="152">
        <v>436574288</v>
      </c>
      <c r="D129" s="155"/>
      <c r="E129" s="153" t="s">
        <v>46</v>
      </c>
    </row>
    <row r="130" spans="2:5" ht="15.75">
      <c r="B130" s="147">
        <v>43482</v>
      </c>
      <c r="C130" s="152">
        <v>432996329.4</v>
      </c>
      <c r="D130" s="155"/>
      <c r="E130" s="153" t="s">
        <v>61</v>
      </c>
    </row>
    <row r="131" spans="2:5" ht="15.75">
      <c r="B131" s="147">
        <v>43489</v>
      </c>
      <c r="C131" s="152">
        <v>376282890</v>
      </c>
      <c r="D131" s="155"/>
      <c r="E131" s="153" t="s">
        <v>25</v>
      </c>
    </row>
    <row r="132" spans="2:5" ht="15.75">
      <c r="B132" s="147">
        <v>43496</v>
      </c>
      <c r="C132" s="152">
        <v>344197918</v>
      </c>
      <c r="D132" s="155"/>
      <c r="E132" s="153" t="s">
        <v>25</v>
      </c>
    </row>
    <row r="133" spans="2:5" ht="15.75">
      <c r="B133" s="147">
        <v>43503</v>
      </c>
      <c r="C133" s="152">
        <v>355016497</v>
      </c>
      <c r="D133" s="155"/>
      <c r="E133" s="153" t="s">
        <v>37</v>
      </c>
    </row>
    <row r="134" spans="2:5" ht="15.75">
      <c r="B134" s="147">
        <v>43510</v>
      </c>
      <c r="C134" s="152">
        <v>460671071</v>
      </c>
      <c r="D134" s="155"/>
      <c r="E134" s="153" t="s">
        <v>30</v>
      </c>
    </row>
    <row r="135" spans="2:5" ht="15.75">
      <c r="B135" s="147">
        <v>43517</v>
      </c>
      <c r="C135" s="152">
        <v>527533116</v>
      </c>
      <c r="D135" s="155"/>
      <c r="E135" s="153" t="s">
        <v>17</v>
      </c>
    </row>
    <row r="136" spans="2:5" ht="15.75">
      <c r="B136" s="147">
        <v>43524</v>
      </c>
      <c r="C136" s="152">
        <v>388491293</v>
      </c>
      <c r="D136" s="155"/>
      <c r="E136" s="153" t="s">
        <v>17</v>
      </c>
    </row>
    <row r="137" spans="2:5" ht="15.75">
      <c r="B137" s="147">
        <v>43531</v>
      </c>
      <c r="C137" s="152">
        <v>530147861</v>
      </c>
      <c r="D137" s="155"/>
      <c r="E137" s="153" t="s">
        <v>1082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4"/>
  <sheetViews>
    <sheetView workbookViewId="0" topLeftCell="A82">
      <selection activeCell="L96" sqref="L96"/>
    </sheetView>
  </sheetViews>
  <sheetFormatPr defaultColWidth="10.28125" defaultRowHeight="15"/>
  <cols>
    <col min="1" max="2" width="10.421875" style="0" customWidth="1"/>
    <col min="3" max="3" width="14.00390625" style="0" customWidth="1"/>
    <col min="4" max="5" width="10.421875" style="0" customWidth="1"/>
    <col min="6" max="6" width="16.421875" style="0" customWidth="1"/>
    <col min="7" max="7" width="14.57421875" style="156" customWidth="1"/>
    <col min="8" max="8" width="10.421875" style="0" customWidth="1"/>
    <col min="9" max="9" width="14.57421875" style="0" customWidth="1"/>
    <col min="10" max="10" width="13.28125" style="0" customWidth="1"/>
    <col min="11" max="11" width="12.00390625" style="0" customWidth="1"/>
    <col min="12" max="12" width="16.28125" style="0" customWidth="1"/>
    <col min="13" max="13" width="13.421875" style="0" customWidth="1"/>
    <col min="14" max="16384" width="10.421875" style="0" customWidth="1"/>
  </cols>
  <sheetData>
    <row r="1" ht="15"/>
    <row r="2" spans="3:13" ht="15">
      <c r="C2" t="s">
        <v>1083</v>
      </c>
      <c r="F2" t="s">
        <v>1084</v>
      </c>
      <c r="G2" s="156" t="s">
        <v>1085</v>
      </c>
      <c r="I2" t="s">
        <v>1086</v>
      </c>
      <c r="J2" s="156" t="s">
        <v>1087</v>
      </c>
      <c r="L2" t="s">
        <v>1088</v>
      </c>
      <c r="M2" s="156" t="s">
        <v>1089</v>
      </c>
    </row>
    <row r="3" spans="1:13" ht="15">
      <c r="A3">
        <v>1</v>
      </c>
      <c r="E3" s="157">
        <v>42739</v>
      </c>
      <c r="F3" s="158">
        <v>647684890</v>
      </c>
      <c r="G3" s="158">
        <v>647684890</v>
      </c>
      <c r="H3" s="157">
        <v>43103</v>
      </c>
      <c r="I3" s="158">
        <v>771209075</v>
      </c>
      <c r="J3" s="158">
        <v>771209075</v>
      </c>
      <c r="K3" s="159">
        <v>43468</v>
      </c>
      <c r="L3">
        <v>416487012</v>
      </c>
      <c r="M3">
        <v>416487012</v>
      </c>
    </row>
    <row r="4" spans="1:13" ht="15">
      <c r="A4">
        <v>2</v>
      </c>
      <c r="E4" s="157">
        <v>42746</v>
      </c>
      <c r="F4" s="158">
        <v>448376673</v>
      </c>
      <c r="G4" s="156">
        <f aca="true" t="shared" si="0" ref="G4:G54">G3+F4</f>
        <v>1096061563</v>
      </c>
      <c r="H4" s="157">
        <v>43110</v>
      </c>
      <c r="I4" s="158">
        <v>436275752</v>
      </c>
      <c r="J4" s="156">
        <f aca="true" t="shared" si="1" ref="J4:J54">J3+I4</f>
        <v>1207484827</v>
      </c>
      <c r="K4" s="159">
        <v>43475</v>
      </c>
      <c r="L4">
        <v>436574288</v>
      </c>
      <c r="M4" s="160">
        <f aca="true" t="shared" si="2" ref="M4:M12">M3+L4</f>
        <v>853061300</v>
      </c>
    </row>
    <row r="5" spans="1:13" ht="15">
      <c r="A5">
        <v>3</v>
      </c>
      <c r="E5" s="157">
        <v>42753</v>
      </c>
      <c r="F5" s="158">
        <v>383391010</v>
      </c>
      <c r="G5" s="156">
        <f t="shared" si="0"/>
        <v>1479452573</v>
      </c>
      <c r="H5" s="157">
        <v>43117</v>
      </c>
      <c r="I5" s="158">
        <v>386301671</v>
      </c>
      <c r="J5" s="156">
        <f t="shared" si="1"/>
        <v>1593786498</v>
      </c>
      <c r="K5" s="159">
        <v>43482</v>
      </c>
      <c r="L5" s="161">
        <v>432996329.4</v>
      </c>
      <c r="M5" s="160">
        <f t="shared" si="2"/>
        <v>1286057629.4</v>
      </c>
    </row>
    <row r="6" spans="1:13" ht="15">
      <c r="A6">
        <v>4</v>
      </c>
      <c r="E6" s="157">
        <v>42760</v>
      </c>
      <c r="F6" s="158">
        <v>388461541</v>
      </c>
      <c r="G6" s="156">
        <f t="shared" si="0"/>
        <v>1867914114</v>
      </c>
      <c r="H6" s="162">
        <v>43125</v>
      </c>
      <c r="I6" s="163">
        <v>339835532</v>
      </c>
      <c r="J6" s="156">
        <f t="shared" si="1"/>
        <v>1933622030</v>
      </c>
      <c r="K6" s="159">
        <v>43489</v>
      </c>
      <c r="L6">
        <v>376282890</v>
      </c>
      <c r="M6" s="160">
        <f t="shared" si="2"/>
        <v>1662340519.4</v>
      </c>
    </row>
    <row r="7" spans="1:13" ht="15">
      <c r="A7">
        <v>5</v>
      </c>
      <c r="E7" s="157">
        <v>42767</v>
      </c>
      <c r="F7" s="158">
        <v>354620133</v>
      </c>
      <c r="G7" s="156">
        <f t="shared" si="0"/>
        <v>2222534247</v>
      </c>
      <c r="H7" s="162">
        <v>43132</v>
      </c>
      <c r="I7" s="163">
        <v>308058508</v>
      </c>
      <c r="J7" s="156">
        <f t="shared" si="1"/>
        <v>2241680538</v>
      </c>
      <c r="K7" s="159">
        <v>43496</v>
      </c>
      <c r="L7">
        <v>344197918</v>
      </c>
      <c r="M7" s="160">
        <f t="shared" si="2"/>
        <v>2006538437.4</v>
      </c>
    </row>
    <row r="8" spans="1:13" ht="15">
      <c r="A8">
        <v>6</v>
      </c>
      <c r="E8" s="157">
        <v>42774</v>
      </c>
      <c r="F8" s="158">
        <v>326531838</v>
      </c>
      <c r="G8" s="156">
        <f t="shared" si="0"/>
        <v>2549066085</v>
      </c>
      <c r="H8" s="157">
        <v>43139</v>
      </c>
      <c r="I8" s="158">
        <v>421660121</v>
      </c>
      <c r="J8" s="156">
        <f t="shared" si="1"/>
        <v>2663340659</v>
      </c>
      <c r="K8" s="159">
        <v>43503</v>
      </c>
      <c r="L8">
        <v>355016497</v>
      </c>
      <c r="M8" s="160">
        <f t="shared" si="2"/>
        <v>2361554934.4</v>
      </c>
    </row>
    <row r="9" spans="1:13" ht="15">
      <c r="A9">
        <v>7</v>
      </c>
      <c r="E9" s="157">
        <v>42781</v>
      </c>
      <c r="F9" s="158">
        <v>469411739</v>
      </c>
      <c r="G9" s="156">
        <f t="shared" si="0"/>
        <v>3018477824</v>
      </c>
      <c r="H9" s="157">
        <v>43146</v>
      </c>
      <c r="I9" s="156">
        <v>559419651</v>
      </c>
      <c r="J9" s="156">
        <f t="shared" si="1"/>
        <v>3222760310</v>
      </c>
      <c r="K9" s="159">
        <v>43510</v>
      </c>
      <c r="L9">
        <v>460671071</v>
      </c>
      <c r="M9" s="160">
        <f t="shared" si="2"/>
        <v>2822226005.4</v>
      </c>
    </row>
    <row r="10" spans="1:13" ht="15">
      <c r="A10">
        <v>8</v>
      </c>
      <c r="E10" s="157">
        <v>42788</v>
      </c>
      <c r="F10" s="158">
        <v>336428793</v>
      </c>
      <c r="G10" s="156">
        <f t="shared" si="0"/>
        <v>3354906617</v>
      </c>
      <c r="H10" s="157">
        <v>43153</v>
      </c>
      <c r="I10" s="156">
        <v>420634874</v>
      </c>
      <c r="J10" s="156">
        <f t="shared" si="1"/>
        <v>3643395184</v>
      </c>
      <c r="K10" s="159">
        <v>43517</v>
      </c>
      <c r="L10">
        <v>527533116</v>
      </c>
      <c r="M10" s="160">
        <f t="shared" si="2"/>
        <v>3349759121.4</v>
      </c>
    </row>
    <row r="11" spans="1:13" ht="15">
      <c r="A11">
        <v>9</v>
      </c>
      <c r="E11" s="157">
        <v>42795</v>
      </c>
      <c r="F11" s="158">
        <v>283465660</v>
      </c>
      <c r="G11" s="156">
        <f t="shared" si="0"/>
        <v>3638372277</v>
      </c>
      <c r="H11" s="157">
        <v>43160</v>
      </c>
      <c r="I11" s="156">
        <v>357088250</v>
      </c>
      <c r="J11" s="156">
        <f t="shared" si="1"/>
        <v>4000483434</v>
      </c>
      <c r="K11" s="159">
        <v>43524</v>
      </c>
      <c r="L11">
        <v>388491293</v>
      </c>
      <c r="M11" s="160">
        <f t="shared" si="2"/>
        <v>3738250414.4</v>
      </c>
    </row>
    <row r="12" spans="1:13" ht="15">
      <c r="A12">
        <v>10</v>
      </c>
      <c r="E12" s="157">
        <v>42802</v>
      </c>
      <c r="F12" s="158">
        <v>323024047</v>
      </c>
      <c r="G12" s="156">
        <f t="shared" si="0"/>
        <v>3961396324</v>
      </c>
      <c r="H12" s="157">
        <v>43167</v>
      </c>
      <c r="I12" s="158">
        <v>256002054</v>
      </c>
      <c r="J12" s="156">
        <f t="shared" si="1"/>
        <v>4256485488</v>
      </c>
      <c r="K12" s="159">
        <v>43531</v>
      </c>
      <c r="L12">
        <v>530147861</v>
      </c>
      <c r="M12" s="160">
        <f t="shared" si="2"/>
        <v>4268398275.4</v>
      </c>
    </row>
    <row r="13" spans="1:10" ht="15">
      <c r="A13">
        <v>11</v>
      </c>
      <c r="E13" s="157">
        <v>42809</v>
      </c>
      <c r="F13" s="158">
        <v>393781734</v>
      </c>
      <c r="G13" s="156">
        <f t="shared" si="0"/>
        <v>4355178058</v>
      </c>
      <c r="H13" s="157">
        <v>43174</v>
      </c>
      <c r="I13" s="158">
        <v>566370635</v>
      </c>
      <c r="J13" s="156">
        <f t="shared" si="1"/>
        <v>4822856123</v>
      </c>
    </row>
    <row r="14" spans="1:10" ht="15">
      <c r="A14">
        <v>12</v>
      </c>
      <c r="E14" s="157">
        <v>42816</v>
      </c>
      <c r="F14" s="158">
        <v>337206298</v>
      </c>
      <c r="G14" s="156">
        <f t="shared" si="0"/>
        <v>4692384356</v>
      </c>
      <c r="H14" s="157">
        <v>43181</v>
      </c>
      <c r="I14" s="158">
        <v>306451601</v>
      </c>
      <c r="J14" s="156">
        <f t="shared" si="1"/>
        <v>5129307724</v>
      </c>
    </row>
    <row r="15" spans="1:10" ht="15">
      <c r="A15">
        <v>13</v>
      </c>
      <c r="E15" s="157">
        <v>42823</v>
      </c>
      <c r="F15" s="158">
        <v>395685357</v>
      </c>
      <c r="G15" s="156">
        <f t="shared" si="0"/>
        <v>5088069713</v>
      </c>
      <c r="H15" s="157">
        <v>43188</v>
      </c>
      <c r="I15" s="158">
        <v>512384643</v>
      </c>
      <c r="J15" s="156">
        <f t="shared" si="1"/>
        <v>5641692367</v>
      </c>
    </row>
    <row r="16" spans="1:10" ht="15">
      <c r="A16">
        <v>14</v>
      </c>
      <c r="E16" s="157">
        <v>42830</v>
      </c>
      <c r="F16" s="158">
        <v>306898579</v>
      </c>
      <c r="G16" s="156">
        <f t="shared" si="0"/>
        <v>5394968292</v>
      </c>
      <c r="H16" s="157">
        <v>43195</v>
      </c>
      <c r="I16" s="158">
        <v>267692457</v>
      </c>
      <c r="J16" s="156">
        <f t="shared" si="1"/>
        <v>5909384824</v>
      </c>
    </row>
    <row r="17" spans="1:10" ht="15">
      <c r="A17">
        <v>15</v>
      </c>
      <c r="E17" s="157">
        <v>42837</v>
      </c>
      <c r="F17" s="158">
        <v>321159449</v>
      </c>
      <c r="G17" s="156">
        <f t="shared" si="0"/>
        <v>5716127741</v>
      </c>
      <c r="H17" s="157">
        <v>43202</v>
      </c>
      <c r="I17" s="158">
        <v>191071252</v>
      </c>
      <c r="J17" s="156">
        <f t="shared" si="1"/>
        <v>6100456076</v>
      </c>
    </row>
    <row r="18" spans="1:10" ht="15">
      <c r="A18">
        <v>16</v>
      </c>
      <c r="E18" s="157">
        <v>42844</v>
      </c>
      <c r="F18" s="158">
        <v>662155640</v>
      </c>
      <c r="G18" s="156">
        <f t="shared" si="0"/>
        <v>6378283381</v>
      </c>
      <c r="H18" s="157">
        <v>43209</v>
      </c>
      <c r="I18" s="158">
        <v>152160473</v>
      </c>
      <c r="J18" s="156">
        <f t="shared" si="1"/>
        <v>6252616549</v>
      </c>
    </row>
    <row r="19" spans="1:10" ht="15">
      <c r="A19">
        <v>17</v>
      </c>
      <c r="E19" s="157">
        <v>42851</v>
      </c>
      <c r="F19" s="158">
        <v>364027699</v>
      </c>
      <c r="G19" s="156">
        <f t="shared" si="0"/>
        <v>6742311080</v>
      </c>
      <c r="H19" s="157">
        <v>43216</v>
      </c>
      <c r="I19" s="158">
        <v>627324721</v>
      </c>
      <c r="J19" s="156">
        <f t="shared" si="1"/>
        <v>6879941270</v>
      </c>
    </row>
    <row r="20" spans="1:10" ht="15">
      <c r="A20">
        <v>18</v>
      </c>
      <c r="E20" s="157">
        <v>42858</v>
      </c>
      <c r="F20" s="158">
        <v>309718749</v>
      </c>
      <c r="G20" s="156">
        <f t="shared" si="0"/>
        <v>7052029829</v>
      </c>
      <c r="H20" s="157">
        <v>43223</v>
      </c>
      <c r="I20" s="158">
        <v>338817321</v>
      </c>
      <c r="J20" s="156">
        <f t="shared" si="1"/>
        <v>7218758591</v>
      </c>
    </row>
    <row r="21" spans="1:10" ht="15">
      <c r="A21">
        <v>19</v>
      </c>
      <c r="E21" s="157">
        <v>42865</v>
      </c>
      <c r="F21" s="158">
        <v>345536304</v>
      </c>
      <c r="G21" s="156">
        <f t="shared" si="0"/>
        <v>7397566133</v>
      </c>
      <c r="H21" s="157">
        <v>43230</v>
      </c>
      <c r="I21" s="158">
        <v>284685786</v>
      </c>
      <c r="J21" s="156">
        <f t="shared" si="1"/>
        <v>7503444377</v>
      </c>
    </row>
    <row r="22" spans="1:10" ht="15">
      <c r="A22">
        <v>20</v>
      </c>
      <c r="E22" s="157">
        <v>42872</v>
      </c>
      <c r="F22" s="158">
        <v>284755275</v>
      </c>
      <c r="G22" s="156">
        <f t="shared" si="0"/>
        <v>7682321408</v>
      </c>
      <c r="H22" s="157">
        <v>43237</v>
      </c>
      <c r="I22" s="158">
        <v>515394196</v>
      </c>
      <c r="J22" s="156">
        <f t="shared" si="1"/>
        <v>8018838573</v>
      </c>
    </row>
    <row r="23" spans="1:10" ht="15">
      <c r="A23">
        <v>21</v>
      </c>
      <c r="E23" s="157">
        <v>42879</v>
      </c>
      <c r="F23" s="158">
        <v>295200745</v>
      </c>
      <c r="G23" s="156">
        <f t="shared" si="0"/>
        <v>7977522153</v>
      </c>
      <c r="H23" s="157">
        <v>43244</v>
      </c>
      <c r="I23" s="158">
        <v>391474999</v>
      </c>
      <c r="J23" s="156">
        <f t="shared" si="1"/>
        <v>8410313572</v>
      </c>
    </row>
    <row r="24" spans="1:10" ht="15">
      <c r="A24">
        <v>22</v>
      </c>
      <c r="E24" s="157">
        <v>42886</v>
      </c>
      <c r="F24" s="158">
        <v>335441078</v>
      </c>
      <c r="G24" s="156">
        <f t="shared" si="0"/>
        <v>8312963231</v>
      </c>
      <c r="H24" s="157">
        <v>43251</v>
      </c>
      <c r="I24" s="158">
        <v>310207387</v>
      </c>
      <c r="J24" s="156">
        <f t="shared" si="1"/>
        <v>8720520959</v>
      </c>
    </row>
    <row r="25" spans="1:10" ht="15">
      <c r="A25">
        <v>23</v>
      </c>
      <c r="E25" s="157">
        <v>42893</v>
      </c>
      <c r="F25" s="158">
        <v>313079465</v>
      </c>
      <c r="G25" s="156">
        <f t="shared" si="0"/>
        <v>8626042696</v>
      </c>
      <c r="H25" s="157">
        <v>43258</v>
      </c>
      <c r="I25" s="158">
        <v>476583385</v>
      </c>
      <c r="J25" s="156">
        <f t="shared" si="1"/>
        <v>9197104344</v>
      </c>
    </row>
    <row r="26" spans="1:10" ht="15">
      <c r="A26">
        <v>24</v>
      </c>
      <c r="E26" s="157">
        <v>42900</v>
      </c>
      <c r="F26" s="158">
        <v>290545594</v>
      </c>
      <c r="G26" s="156">
        <f t="shared" si="0"/>
        <v>8916588290</v>
      </c>
      <c r="H26" s="157">
        <v>43265</v>
      </c>
      <c r="I26" s="158">
        <v>398204863</v>
      </c>
      <c r="J26" s="156">
        <f t="shared" si="1"/>
        <v>9595309207</v>
      </c>
    </row>
    <row r="27" spans="1:10" ht="15">
      <c r="A27">
        <v>25</v>
      </c>
      <c r="E27" s="157">
        <v>42907</v>
      </c>
      <c r="F27" s="158">
        <v>356804719</v>
      </c>
      <c r="G27" s="156">
        <f t="shared" si="0"/>
        <v>9273393009</v>
      </c>
      <c r="H27" s="157">
        <v>43272</v>
      </c>
      <c r="I27" s="158">
        <v>429895538</v>
      </c>
      <c r="J27" s="156">
        <f t="shared" si="1"/>
        <v>10025204745</v>
      </c>
    </row>
    <row r="28" spans="1:10" ht="15">
      <c r="A28">
        <v>26</v>
      </c>
      <c r="E28" s="157">
        <v>42914</v>
      </c>
      <c r="F28" s="158">
        <v>315660451</v>
      </c>
      <c r="G28" s="156">
        <f t="shared" si="0"/>
        <v>9589053460</v>
      </c>
      <c r="H28" s="157">
        <v>43279</v>
      </c>
      <c r="I28" s="158">
        <v>319869520</v>
      </c>
      <c r="J28" s="156">
        <f t="shared" si="1"/>
        <v>10345074265</v>
      </c>
    </row>
    <row r="29" spans="1:10" ht="15">
      <c r="A29">
        <v>27</v>
      </c>
      <c r="E29" s="157">
        <v>42921</v>
      </c>
      <c r="F29" s="158">
        <v>491105169</v>
      </c>
      <c r="G29" s="156">
        <f t="shared" si="0"/>
        <v>10080158629</v>
      </c>
      <c r="H29" s="157">
        <v>43286</v>
      </c>
      <c r="I29" s="158">
        <v>445569428</v>
      </c>
      <c r="J29" s="156">
        <f t="shared" si="1"/>
        <v>10790643693</v>
      </c>
    </row>
    <row r="30" spans="1:10" ht="15">
      <c r="A30">
        <v>28</v>
      </c>
      <c r="E30" s="157">
        <v>42928</v>
      </c>
      <c r="F30" s="158">
        <v>425497193</v>
      </c>
      <c r="G30" s="156">
        <f t="shared" si="0"/>
        <v>10505655822</v>
      </c>
      <c r="H30" s="157">
        <v>43293</v>
      </c>
      <c r="I30" s="158">
        <v>476403814</v>
      </c>
      <c r="J30" s="156">
        <f t="shared" si="1"/>
        <v>11267047507</v>
      </c>
    </row>
    <row r="31" spans="1:10" ht="15">
      <c r="A31">
        <v>29</v>
      </c>
      <c r="E31" s="157">
        <v>42935</v>
      </c>
      <c r="F31" s="158">
        <v>481221501</v>
      </c>
      <c r="G31" s="156">
        <f t="shared" si="0"/>
        <v>10986877323</v>
      </c>
      <c r="H31" s="157">
        <v>43300</v>
      </c>
      <c r="I31" s="158">
        <v>586985402</v>
      </c>
      <c r="J31" s="156">
        <f t="shared" si="1"/>
        <v>11854032909</v>
      </c>
    </row>
    <row r="32" spans="1:10" ht="15">
      <c r="A32">
        <v>30</v>
      </c>
      <c r="E32" s="157">
        <v>42942</v>
      </c>
      <c r="F32" s="158">
        <v>458111172</v>
      </c>
      <c r="G32" s="156">
        <f t="shared" si="0"/>
        <v>11444988495</v>
      </c>
      <c r="H32" s="157">
        <v>43307</v>
      </c>
      <c r="I32" s="158">
        <v>569695891</v>
      </c>
      <c r="J32" s="156">
        <f t="shared" si="1"/>
        <v>12423728800</v>
      </c>
    </row>
    <row r="33" spans="1:10" ht="15">
      <c r="A33">
        <v>31</v>
      </c>
      <c r="E33" s="157">
        <v>42949</v>
      </c>
      <c r="F33" s="158">
        <v>321363775</v>
      </c>
      <c r="G33" s="156">
        <f t="shared" si="0"/>
        <v>11766352270</v>
      </c>
      <c r="H33" s="157">
        <v>43314</v>
      </c>
      <c r="I33" s="158">
        <v>502008115</v>
      </c>
      <c r="J33" s="156">
        <f t="shared" si="1"/>
        <v>12925736915</v>
      </c>
    </row>
    <row r="34" spans="1:10" ht="15">
      <c r="A34">
        <v>32</v>
      </c>
      <c r="E34" s="157">
        <v>42956</v>
      </c>
      <c r="F34" s="158">
        <v>393578747</v>
      </c>
      <c r="G34" s="156">
        <f t="shared" si="0"/>
        <v>12159931017</v>
      </c>
      <c r="H34" s="157">
        <v>43321</v>
      </c>
      <c r="I34" s="158">
        <v>496159807</v>
      </c>
      <c r="J34" s="156">
        <f t="shared" si="1"/>
        <v>13421896722</v>
      </c>
    </row>
    <row r="35" spans="1:10" ht="15">
      <c r="A35">
        <v>33</v>
      </c>
      <c r="E35" s="157">
        <v>42963</v>
      </c>
      <c r="F35" s="158">
        <v>464829698</v>
      </c>
      <c r="G35" s="156">
        <f t="shared" si="0"/>
        <v>12624760715</v>
      </c>
      <c r="H35" s="157">
        <v>43328</v>
      </c>
      <c r="I35" s="158">
        <v>417766600</v>
      </c>
      <c r="J35" s="156">
        <f t="shared" si="1"/>
        <v>13839663322</v>
      </c>
    </row>
    <row r="36" spans="1:10" ht="15">
      <c r="A36">
        <v>34</v>
      </c>
      <c r="B36" s="157">
        <v>42606</v>
      </c>
      <c r="C36" s="164">
        <v>430494880</v>
      </c>
      <c r="E36" s="157">
        <v>42970</v>
      </c>
      <c r="F36" s="158">
        <v>449523761</v>
      </c>
      <c r="G36" s="156">
        <f t="shared" si="0"/>
        <v>13074284476</v>
      </c>
      <c r="H36" s="157">
        <v>43335</v>
      </c>
      <c r="I36" s="158">
        <v>443188884</v>
      </c>
      <c r="J36" s="156">
        <f t="shared" si="1"/>
        <v>14282852206</v>
      </c>
    </row>
    <row r="37" spans="1:10" ht="15">
      <c r="A37">
        <v>35</v>
      </c>
      <c r="B37" s="157">
        <v>42613</v>
      </c>
      <c r="C37" s="164">
        <v>340505880</v>
      </c>
      <c r="E37" s="157">
        <v>42977</v>
      </c>
      <c r="F37" s="158">
        <v>326888184</v>
      </c>
      <c r="G37" s="156">
        <f t="shared" si="0"/>
        <v>13401172660</v>
      </c>
      <c r="H37" s="157">
        <v>43342</v>
      </c>
      <c r="I37" s="158">
        <v>273565018</v>
      </c>
      <c r="J37" s="156">
        <f t="shared" si="1"/>
        <v>14556417224</v>
      </c>
    </row>
    <row r="38" spans="1:10" ht="15">
      <c r="A38">
        <v>36</v>
      </c>
      <c r="B38" s="157">
        <v>42620</v>
      </c>
      <c r="C38" s="164">
        <v>233505368</v>
      </c>
      <c r="E38" s="157">
        <v>42984</v>
      </c>
      <c r="F38" s="158">
        <v>279936040</v>
      </c>
      <c r="G38" s="156">
        <f t="shared" si="0"/>
        <v>13681108700</v>
      </c>
      <c r="H38" s="157">
        <v>43349</v>
      </c>
      <c r="I38" s="158">
        <v>313930166</v>
      </c>
      <c r="J38" s="156">
        <f t="shared" si="1"/>
        <v>14870347390</v>
      </c>
    </row>
    <row r="39" spans="1:10" ht="15">
      <c r="A39">
        <v>37</v>
      </c>
      <c r="B39" s="157">
        <v>42627</v>
      </c>
      <c r="C39" s="164">
        <v>205716266</v>
      </c>
      <c r="E39" s="165">
        <v>42991</v>
      </c>
      <c r="F39" s="158">
        <v>346406893</v>
      </c>
      <c r="G39" s="156">
        <f t="shared" si="0"/>
        <v>14027515593</v>
      </c>
      <c r="H39" s="157">
        <v>43356</v>
      </c>
      <c r="I39" s="158">
        <v>322235268</v>
      </c>
      <c r="J39" s="156">
        <f t="shared" si="1"/>
        <v>15192582658</v>
      </c>
    </row>
    <row r="40" spans="1:10" ht="15">
      <c r="A40">
        <v>38</v>
      </c>
      <c r="B40" s="157">
        <v>42634</v>
      </c>
      <c r="C40" s="164">
        <v>303921614</v>
      </c>
      <c r="E40" s="157">
        <v>42998</v>
      </c>
      <c r="F40" s="158">
        <v>326293940</v>
      </c>
      <c r="G40" s="156">
        <f t="shared" si="0"/>
        <v>14353809533</v>
      </c>
      <c r="H40" s="157">
        <v>43363</v>
      </c>
      <c r="I40" s="158">
        <v>327876488</v>
      </c>
      <c r="J40" s="156">
        <f t="shared" si="1"/>
        <v>15520459146</v>
      </c>
    </row>
    <row r="41" spans="1:10" ht="15">
      <c r="A41">
        <v>39</v>
      </c>
      <c r="B41" s="157">
        <v>42641</v>
      </c>
      <c r="C41" s="164">
        <v>289401977</v>
      </c>
      <c r="E41" s="157">
        <v>43005</v>
      </c>
      <c r="F41" s="158">
        <v>325680771</v>
      </c>
      <c r="G41" s="156">
        <f t="shared" si="0"/>
        <v>14679490304</v>
      </c>
      <c r="H41" s="157">
        <v>43370</v>
      </c>
      <c r="I41" s="158">
        <v>297086389</v>
      </c>
      <c r="J41" s="156">
        <f t="shared" si="1"/>
        <v>15817545535</v>
      </c>
    </row>
    <row r="42" spans="1:10" ht="15">
      <c r="A42">
        <v>40</v>
      </c>
      <c r="B42" s="157">
        <v>42648</v>
      </c>
      <c r="C42" s="164">
        <v>281812898</v>
      </c>
      <c r="E42" s="157">
        <v>43012</v>
      </c>
      <c r="F42" s="158">
        <v>240473386</v>
      </c>
      <c r="G42" s="156">
        <f t="shared" si="0"/>
        <v>14919963690</v>
      </c>
      <c r="H42" s="157">
        <v>43377</v>
      </c>
      <c r="I42" s="158">
        <v>426142451</v>
      </c>
      <c r="J42" s="156">
        <f t="shared" si="1"/>
        <v>16243687986</v>
      </c>
    </row>
    <row r="43" spans="1:10" ht="15">
      <c r="A43">
        <v>41</v>
      </c>
      <c r="B43" s="157">
        <v>42655</v>
      </c>
      <c r="C43" s="164">
        <v>268344185</v>
      </c>
      <c r="E43" s="157">
        <v>43019</v>
      </c>
      <c r="F43" s="158">
        <v>265986575</v>
      </c>
      <c r="G43" s="156">
        <f t="shared" si="0"/>
        <v>15185950265</v>
      </c>
      <c r="H43" s="157">
        <v>43384</v>
      </c>
      <c r="I43" s="158">
        <v>304936286</v>
      </c>
      <c r="J43" s="156">
        <f t="shared" si="1"/>
        <v>16548624272</v>
      </c>
    </row>
    <row r="44" spans="1:10" ht="15">
      <c r="A44">
        <v>42</v>
      </c>
      <c r="B44" s="157">
        <v>42662</v>
      </c>
      <c r="C44" s="164">
        <v>341255627</v>
      </c>
      <c r="E44" s="157">
        <v>43026</v>
      </c>
      <c r="F44" s="158">
        <v>239179979</v>
      </c>
      <c r="G44" s="156">
        <f t="shared" si="0"/>
        <v>15425130244</v>
      </c>
      <c r="H44" s="157">
        <v>43391</v>
      </c>
      <c r="I44" s="158">
        <v>459833828</v>
      </c>
      <c r="J44" s="156">
        <f t="shared" si="1"/>
        <v>17008458100</v>
      </c>
    </row>
    <row r="45" spans="1:10" ht="15">
      <c r="A45">
        <v>43</v>
      </c>
      <c r="B45" s="157">
        <v>42669</v>
      </c>
      <c r="C45" s="164">
        <v>287113974</v>
      </c>
      <c r="E45" s="157">
        <v>43033</v>
      </c>
      <c r="F45" s="158">
        <v>355020814</v>
      </c>
      <c r="G45" s="156">
        <f t="shared" si="0"/>
        <v>15780151058</v>
      </c>
      <c r="H45" s="157">
        <v>43398</v>
      </c>
      <c r="I45" s="158">
        <v>344853003</v>
      </c>
      <c r="J45" s="156">
        <f t="shared" si="1"/>
        <v>17353311103</v>
      </c>
    </row>
    <row r="46" spans="1:10" ht="15">
      <c r="A46">
        <v>44</v>
      </c>
      <c r="B46" s="157">
        <v>42676</v>
      </c>
      <c r="C46" s="164">
        <v>377795080</v>
      </c>
      <c r="E46" s="157">
        <v>43040</v>
      </c>
      <c r="F46" s="158">
        <v>308968596</v>
      </c>
      <c r="G46" s="156">
        <f t="shared" si="0"/>
        <v>16089119654</v>
      </c>
      <c r="H46" s="157">
        <v>43405</v>
      </c>
      <c r="I46" s="158">
        <v>490944384</v>
      </c>
      <c r="J46" s="156">
        <f t="shared" si="1"/>
        <v>17844255487</v>
      </c>
    </row>
    <row r="47" spans="1:10" ht="15">
      <c r="A47">
        <v>45</v>
      </c>
      <c r="B47" s="157">
        <v>42683</v>
      </c>
      <c r="C47" s="164">
        <v>404525798</v>
      </c>
      <c r="E47" s="157">
        <v>43047</v>
      </c>
      <c r="F47" s="158">
        <v>507897538</v>
      </c>
      <c r="G47" s="156">
        <f t="shared" si="0"/>
        <v>16597017192</v>
      </c>
      <c r="H47" s="157">
        <v>43412</v>
      </c>
      <c r="I47" s="158">
        <v>353312537</v>
      </c>
      <c r="J47" s="156">
        <f t="shared" si="1"/>
        <v>18197568024</v>
      </c>
    </row>
    <row r="48" spans="1:10" ht="15">
      <c r="A48">
        <v>46</v>
      </c>
      <c r="B48" s="157">
        <v>42690</v>
      </c>
      <c r="C48" s="164">
        <v>343945584</v>
      </c>
      <c r="E48" s="157">
        <v>43054</v>
      </c>
      <c r="F48" s="158">
        <v>425996690</v>
      </c>
      <c r="G48" s="156">
        <f t="shared" si="0"/>
        <v>17023013882</v>
      </c>
      <c r="H48" s="157">
        <v>43419</v>
      </c>
      <c r="I48" s="158">
        <v>463245439</v>
      </c>
      <c r="J48" s="156">
        <f t="shared" si="1"/>
        <v>18660813463</v>
      </c>
    </row>
    <row r="49" spans="1:10" ht="15">
      <c r="A49">
        <v>47</v>
      </c>
      <c r="B49" s="157">
        <v>42697</v>
      </c>
      <c r="C49" s="164">
        <v>406502995</v>
      </c>
      <c r="E49" s="157">
        <v>43061</v>
      </c>
      <c r="F49" s="158">
        <v>446100593</v>
      </c>
      <c r="G49" s="156">
        <f t="shared" si="0"/>
        <v>17469114475</v>
      </c>
      <c r="H49" s="157">
        <v>43426</v>
      </c>
      <c r="I49" s="158">
        <v>352516990</v>
      </c>
      <c r="J49" s="156">
        <f t="shared" si="1"/>
        <v>19013330453</v>
      </c>
    </row>
    <row r="50" spans="1:10" ht="15">
      <c r="A50">
        <v>48</v>
      </c>
      <c r="B50" s="157">
        <v>42704</v>
      </c>
      <c r="C50" s="158">
        <v>265804484</v>
      </c>
      <c r="E50" s="157">
        <v>43068</v>
      </c>
      <c r="F50" s="158">
        <v>396557747</v>
      </c>
      <c r="G50" s="156">
        <f t="shared" si="0"/>
        <v>17865672222</v>
      </c>
      <c r="H50" s="157">
        <v>43433</v>
      </c>
      <c r="I50" s="158">
        <v>273968322</v>
      </c>
      <c r="J50" s="156">
        <f t="shared" si="1"/>
        <v>19287298775</v>
      </c>
    </row>
    <row r="51" spans="1:10" ht="15">
      <c r="A51">
        <v>49</v>
      </c>
      <c r="B51" s="157">
        <v>42711</v>
      </c>
      <c r="C51" s="158">
        <v>269446293</v>
      </c>
      <c r="E51" s="157">
        <v>43075</v>
      </c>
      <c r="F51" s="158">
        <v>303441291</v>
      </c>
      <c r="G51" s="156">
        <f t="shared" si="0"/>
        <v>18169113513</v>
      </c>
      <c r="H51" s="157">
        <v>43440</v>
      </c>
      <c r="I51" s="158">
        <v>433324548</v>
      </c>
      <c r="J51" s="156">
        <f t="shared" si="1"/>
        <v>19720623323</v>
      </c>
    </row>
    <row r="52" spans="1:10" ht="15">
      <c r="A52">
        <v>50</v>
      </c>
      <c r="B52" s="157">
        <v>42718</v>
      </c>
      <c r="C52" s="158">
        <v>280818651</v>
      </c>
      <c r="E52" s="157">
        <v>43082</v>
      </c>
      <c r="F52" s="158">
        <v>295098469</v>
      </c>
      <c r="G52" s="156">
        <f t="shared" si="0"/>
        <v>18464211982</v>
      </c>
      <c r="H52" s="157">
        <v>43447</v>
      </c>
      <c r="I52" s="158">
        <v>475627377</v>
      </c>
      <c r="J52" s="156">
        <f t="shared" si="1"/>
        <v>20196250700</v>
      </c>
    </row>
    <row r="53" spans="1:10" ht="15">
      <c r="A53">
        <v>51</v>
      </c>
      <c r="B53" s="157">
        <v>42725</v>
      </c>
      <c r="C53" s="158">
        <v>527936622</v>
      </c>
      <c r="E53" s="157">
        <v>43089</v>
      </c>
      <c r="F53" s="158">
        <v>756050265</v>
      </c>
      <c r="G53" s="156">
        <f t="shared" si="0"/>
        <v>19220262247</v>
      </c>
      <c r="H53" s="157">
        <v>43454</v>
      </c>
      <c r="I53" s="158">
        <v>535084591</v>
      </c>
      <c r="J53" s="156">
        <f t="shared" si="1"/>
        <v>20731335291</v>
      </c>
    </row>
    <row r="54" spans="1:10" ht="15">
      <c r="A54">
        <v>52</v>
      </c>
      <c r="B54" s="157">
        <v>42732</v>
      </c>
      <c r="C54" s="158">
        <v>672379097</v>
      </c>
      <c r="E54" s="157">
        <v>43096</v>
      </c>
      <c r="F54" s="158">
        <v>657174147</v>
      </c>
      <c r="G54" s="156">
        <f t="shared" si="0"/>
        <v>19877436394</v>
      </c>
      <c r="H54" s="157">
        <v>43461</v>
      </c>
      <c r="I54" s="158">
        <v>831289488</v>
      </c>
      <c r="J54" s="156">
        <f t="shared" si="1"/>
        <v>21562624779</v>
      </c>
    </row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 customHeight="1"/>
    <row r="76" ht="15"/>
    <row r="77" ht="15"/>
    <row r="78" ht="15"/>
    <row r="79" ht="15"/>
    <row r="80" ht="15"/>
    <row r="81" ht="15"/>
    <row r="82" ht="15"/>
    <row r="83" ht="15"/>
    <row r="84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dcterms:created xsi:type="dcterms:W3CDTF">2008-10-27T14:31:40Z</dcterms:created>
  <dcterms:modified xsi:type="dcterms:W3CDTF">2019-03-16T13:19:14Z</dcterms:modified>
  <cp:category/>
  <cp:version/>
  <cp:contentType/>
  <cp:contentStatus/>
  <cp:revision>1333</cp:revision>
</cp:coreProperties>
</file>