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<sst xmlns="http://schemas.openxmlformats.org/spreadsheetml/2006/main" count="3621" uniqueCount="1732">
  <si>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</si>
  <si>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</si>
  <si>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</si>
  <si>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</si>
  <si>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</si>
  <si>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</si>
  <si>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</si>
  <si>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</si>
  <si>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</si>
  <si>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</si>
  <si>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</si>
  <si>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</si>
  <si>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</si>
  <si>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</si>
  <si>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</si>
  <si>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</si>
  <si>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</si>
  <si>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</si>
  <si>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</si>
  <si>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</si>
  <si>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</si>
  <si>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</si>
  <si>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</si>
  <si>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</si>
  <si>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</si>
  <si>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</si>
  <si>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</si>
  <si>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</si>
  <si>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</si>
  <si>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</si>
  <si>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</si>
  <si>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</si>
  <si>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</si>
  <si>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</si>
  <si>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</si>
  <si>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</si>
  <si>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</si>
  <si>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</si>
  <si>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</si>
  <si>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</si>
  <si>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</si>
  <si>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</si>
  <si>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</si>
  <si>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</si>
  <si>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</si>
  <si>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</si>
  <si>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</si>
  <si>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</si>
  <si>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</si>
  <si>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</si>
  <si>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</si>
  <si>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</si>
  <si>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</si>
  <si>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</si>
  <si>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</si>
  <si>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</si>
  <si>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</si>
  <si>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</si>
  <si>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</si>
  <si>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</si>
  <si>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</si>
  <si>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</si>
  <si>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</si>
  <si>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</si>
  <si>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</si>
  <si>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</si>
  <si>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</si>
  <si>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</si>
  <si>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</si>
  <si>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</si>
  <si>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</si>
  <si>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</si>
  <si>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</si>
  <si>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</si>
  <si>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</si>
  <si>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</si>
  <si>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</si>
  <si>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</si>
  <si>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</si>
  <si>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</si>
  <si>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</si>
  <si>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</si>
  <si>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</si>
  <si>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</si>
  <si>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</si>
  <si>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</si>
  <si>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</si>
  <si>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</si>
  <si>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</si>
  <si>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</si>
  <si>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</si>
  <si>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</si>
  <si>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</si>
  <si>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</si>
  <si>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</si>
  <si>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</si>
  <si>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</si>
  <si>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</si>
  <si>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</si>
  <si>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</si>
  <si>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</si>
  <si>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</si>
  <si>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</si>
  <si>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</si>
  <si>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</si>
  <si>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</si>
  <si>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</si>
  <si>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</si>
  <si>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</si>
  <si>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</si>
  <si>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</si>
  <si>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</si>
  <si>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</si>
  <si>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</si>
  <si>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</si>
  <si>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</si>
  <si>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</si>
  <si>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</si>
  <si>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</si>
  <si>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</si>
  <si>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</si>
  <si>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</si>
  <si>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</si>
  <si>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</si>
  <si>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</si>
  <si>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</si>
  <si>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</si>
  <si>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</si>
  <si>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</si>
  <si>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</si>
  <si>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</si>
  <si>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</si>
  <si>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</si>
  <si>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</si>
  <si>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</si>
  <si>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</si>
  <si>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</si>
  <si>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</si>
  <si>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</si>
  <si>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</si>
  <si>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</si>
  <si>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</si>
  <si>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</si>
  <si>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</si>
  <si>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</si>
  <si>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</si>
  <si>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</si>
  <si>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</si>
  <si>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</si>
  <si>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</si>
  <si>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</si>
  <si>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</si>
  <si>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</si>
  <si>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</si>
  <si>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</si>
  <si>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</si>
  <si>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</si>
  <si>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</si>
  <si>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</si>
  <si>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</si>
  <si>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</si>
  <si>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</si>
  <si>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</si>
  <si>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</si>
  <si>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</si>
  <si>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</si>
  <si>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</si>
  <si>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</si>
  <si>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</si>
  <si>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</si>
  <si>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</si>
  <si>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</si>
  <si>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</si>
  <si>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</si>
  <si>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</si>
  <si>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</si>
  <si>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</si>
  <si>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</si>
  <si>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</si>
  <si>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</si>
  <si>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</si>
  <si>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</si>
  <si>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</si>
  <si>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</si>
  <si>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</si>
  <si>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</si>
  <si>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</si>
  <si>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</si>
  <si>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</si>
  <si>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</si>
  <si>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</si>
  <si>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</si>
  <si>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</si>
  <si>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</si>
  <si>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</si>
  <si>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</si>
  <si>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</si>
  <si>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</si>
  <si>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</si>
  <si>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</si>
  <si>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</si>
  <si>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</si>
  <si>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</si>
  <si>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</si>
  <si>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</si>
  <si>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</si>
  <si>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</si>
  <si>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</si>
  <si>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</si>
  <si>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</si>
  <si>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</si>
  <si>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</si>
  <si>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</si>
  <si>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</si>
  <si>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</si>
  <si>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</si>
  <si>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</si>
  <si>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</si>
  <si>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</si>
  <si>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</si>
  <si>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</si>
  <si>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</si>
  <si>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</si>
  <si>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</si>
  <si>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</si>
  <si>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</si>
  <si>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</si>
  <si>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</si>
  <si>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</si>
  <si>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</si>
  <si>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</si>
  <si>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</si>
  <si>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</si>
  <si>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</si>
  <si>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</si>
  <si>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</si>
  <si>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</si>
  <si>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</si>
  <si>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</si>
  <si>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</si>
  <si>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</si>
  <si>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</si>
  <si>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</si>
  <si>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</si>
  <si>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</si>
  <si>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</si>
  <si>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</si>
  <si>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</si>
  <si>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</si>
  <si>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</si>
  <si>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</si>
  <si>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</si>
  <si>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</si>
  <si>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</si>
  <si>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</si>
  <si>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</si>
  <si>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</si>
  <si>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</si>
  <si>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</si>
  <si>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</si>
  <si>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</si>
  <si>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</si>
  <si>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</si>
  <si>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</si>
  <si>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</si>
  <si>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</si>
  <si>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</si>
  <si>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</si>
  <si>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</si>
  <si>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</si>
  <si>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</si>
  <si>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</si>
  <si>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</si>
  <si>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</si>
  <si>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</si>
  <si>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</si>
  <si>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</si>
  <si>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</si>
  <si>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</si>
  <si>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</si>
  <si>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</si>
  <si>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</si>
  <si>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</si>
  <si>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</si>
  <si>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</si>
  <si>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</si>
  <si>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</si>
  <si>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</si>
  <si>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</si>
  <si>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</si>
  <si>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</si>
  <si>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</si>
  <si>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</si>
  <si>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</si>
  <si>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</si>
  <si>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</si>
  <si>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</si>
  <si>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</si>
  <si>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</si>
  <si>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</si>
  <si>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</si>
  <si>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</si>
  <si>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</si>
  <si>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</si>
  <si>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</si>
  <si>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</si>
  <si>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</si>
  <si>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</si>
  <si>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</si>
  <si>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</si>
  <si>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</si>
  <si>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</si>
  <si>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</si>
  <si>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</si>
  <si>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</si>
  <si>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</si>
  <si>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</si>
  <si>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</si>
  <si>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</si>
  <si>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</si>
  <si>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</si>
  <si>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</si>
  <si>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</si>
  <si>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</si>
  <si>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</si>
  <si>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</si>
  <si>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</si>
  <si>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</si>
  <si>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</si>
  <si>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</si>
  <si>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</si>
  <si>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</si>
  <si>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</si>
  <si>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</si>
  <si>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</si>
  <si>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</si>
  <si>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</si>
  <si>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</si>
  <si>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</si>
  <si>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</si>
  <si>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</si>
  <si>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</si>
  <si>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</si>
  <si>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</si>
  <si>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</si>
  <si>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</si>
  <si>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</si>
  <si>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</si>
  <si>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</si>
  <si>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</si>
  <si>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</si>
  <si>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</si>
  <si>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</si>
  <si>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</si>
  <si>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</si>
  <si>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</si>
  <si>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</si>
  <si>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</si>
  <si>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</si>
  <si>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</si>
  <si>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</si>
  <si>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</si>
  <si>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</si>
  <si>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</si>
  <si>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</si>
  <si>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</si>
  <si>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</si>
  <si>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</si>
  <si>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</si>
  <si>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</si>
  <si>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</si>
  <si>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</si>
  <si>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</si>
  <si>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</si>
  <si>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</si>
  <si>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</si>
  <si>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</si>
  <si>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</si>
  <si>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</si>
  <si>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</si>
  <si>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</si>
  <si>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</si>
  <si>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</si>
  <si>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</si>
  <si>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</si>
  <si>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</si>
  <si>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</si>
  <si>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</si>
  <si>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</si>
  <si>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</si>
  <si>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</si>
  <si>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</si>
  <si>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</si>
  <si>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</si>
  <si>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</si>
  <si>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</si>
  <si>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</si>
  <si>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</si>
  <si>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</si>
  <si>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</si>
  <si>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</si>
  <si>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</si>
  <si>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</si>
  <si>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</si>
  <si>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</si>
  <si>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</si>
  <si>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</si>
  <si>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</si>
  <si>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</si>
  <si>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</si>
  <si>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</si>
  <si>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</si>
  <si>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</si>
  <si>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</si>
  <si>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</si>
  <si>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</si>
  <si>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</si>
  <si>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</si>
  <si>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</si>
  <si>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</si>
  <si>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</si>
  <si>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</si>
  <si>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</si>
  <si>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</si>
  <si>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</si>
  <si>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</si>
  <si>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</si>
  <si>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</si>
  <si>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</si>
  <si>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</si>
  <si>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</si>
  <si>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</si>
  <si>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</si>
  <si>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</si>
  <si>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</si>
  <si>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</si>
  <si>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</si>
  <si>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</si>
  <si>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</si>
  <si>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</si>
  <si>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</si>
  <si>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</si>
  <si>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</si>
  <si>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</si>
  <si>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</si>
  <si>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</si>
  <si>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</si>
  <si>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</si>
  <si>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</si>
  <si>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</si>
  <si>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</si>
  <si>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</si>
  <si>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</si>
  <si>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</si>
  <si>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</si>
  <si>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</si>
  <si>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</si>
  <si>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</si>
  <si>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</si>
  <si>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</si>
  <si>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</si>
  <si>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</si>
  <si>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</si>
  <si>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</si>
  <si>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</si>
  <si>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</si>
  <si>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</si>
  <si>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</si>
  <si>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</si>
  <si>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</si>
  <si>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</si>
  <si>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</si>
  <si>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</si>
  <si>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</si>
  <si>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</si>
  <si>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</si>
  <si>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</si>
  <si>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</si>
  <si>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</si>
  <si>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</si>
  <si>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</si>
  <si>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</si>
  <si>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</si>
  <si>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</si>
  <si>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</si>
  <si>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</si>
  <si>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</si>
  <si>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</si>
  <si>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</si>
  <si>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</si>
  <si>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</si>
  <si>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</si>
  <si>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</si>
  <si>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</si>
  <si>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</si>
  <si>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</si>
  <si>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</si>
  <si>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</si>
  <si>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</si>
  <si>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</si>
  <si>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</si>
  <si>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</si>
  <si>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</si>
  <si>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</si>
  <si>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</si>
  <si>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</si>
  <si>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</si>
  <si>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</si>
  <si>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</si>
  <si>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</si>
  <si>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</si>
  <si>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</si>
  <si>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</si>
  <si>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</si>
  <si>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</si>
  <si>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</si>
  <si>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</si>
  <si>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</si>
  <si>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</si>
  <si>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</si>
  <si>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</si>
  <si>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</si>
  <si>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</si>
  <si>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</si>
  <si>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</si>
  <si>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</si>
  <si>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</si>
  <si>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</si>
  <si>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</si>
  <si>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</si>
  <si>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</si>
  <si>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</si>
  <si>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</si>
  <si>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</si>
  <si>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</si>
  <si>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</si>
  <si>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</si>
  <si>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</si>
  <si>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</si>
  <si>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</si>
  <si>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</si>
  <si>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</si>
  <si>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</si>
  <si>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</si>
  <si>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</si>
  <si>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</si>
  <si>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</si>
  <si>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</si>
  <si>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</si>
  <si>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</si>
  <si>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</si>
  <si>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</si>
  <si>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</si>
  <si>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</si>
  <si>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</si>
  <si>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</si>
  <si>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</si>
  <si>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</si>
  <si>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</si>
  <si>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</si>
  <si>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</si>
  <si>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</si>
  <si>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</si>
  <si>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</si>
  <si>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</si>
  <si>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</si>
  <si>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</si>
  <si>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</si>
  <si>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</si>
  <si>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</si>
  <si>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</si>
  <si>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</si>
  <si>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</si>
  <si>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</si>
  <si>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</si>
  <si>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</si>
  <si>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</si>
  <si>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</si>
  <si>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</si>
  <si>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</si>
  <si>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</si>
  <si>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</si>
  <si>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</si>
  <si>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</si>
  <si>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</si>
  <si>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</si>
  <si>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</si>
  <si>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</si>
  <si>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</si>
  <si>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</si>
  <si>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</si>
  <si>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</si>
  <si>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</si>
  <si>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</si>
  <si>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</si>
  <si>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</si>
  <si>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</si>
  <si>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</si>
  <si>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</si>
  <si>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</si>
  <si>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</si>
  <si>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</si>
  <si>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</si>
  <si>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</si>
  <si>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</si>
  <si>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</si>
  <si>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</si>
  <si>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</si>
  <si>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</si>
  <si>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</si>
  <si>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</si>
  <si>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</si>
  <si>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</si>
  <si>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</si>
  <si>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</si>
  <si>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</si>
  <si>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</si>
  <si>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</si>
  <si>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</si>
  <si>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</si>
  <si>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</si>
  <si>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</si>
  <si>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</si>
  <si>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</si>
  <si>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</si>
  <si>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</si>
  <si>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</si>
  <si>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</si>
  <si>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</si>
  <si>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</si>
  <si>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</si>
  <si>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</si>
  <si>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</si>
  <si>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</si>
  <si>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</si>
  <si>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</si>
  <si>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</si>
  <si>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</si>
  <si>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</si>
  <si>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</si>
  <si>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</si>
  <si>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</si>
  <si>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</si>
  <si>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</si>
  <si>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</si>
  <si>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</si>
  <si>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</si>
  <si>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</si>
  <si>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</si>
  <si>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</si>
  <si>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</si>
  <si>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</si>
  <si>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</si>
  <si>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</si>
  <si>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</si>
  <si>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</si>
  <si>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</si>
  <si>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</si>
  <si>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</si>
  <si>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</si>
  <si>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</si>
  <si>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</si>
  <si>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</si>
  <si>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</si>
  <si>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</si>
  <si>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</si>
  <si>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</si>
  <si>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</si>
  <si>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</si>
  <si>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</si>
  <si>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</si>
  <si>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</si>
  <si>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</si>
  <si>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</si>
  <si>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</si>
  <si>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</si>
  <si>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</si>
  <si>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</si>
  <si>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</si>
  <si>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</si>
  <si>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</si>
  <si>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</si>
  <si>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</si>
  <si>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</si>
  <si>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</si>
  <si>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</si>
  <si>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</si>
  <si>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</si>
  <si>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</si>
  <si>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</si>
  <si>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</si>
  <si>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</si>
  <si>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</si>
  <si>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</si>
  <si>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</si>
  <si>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</si>
  <si>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</si>
  <si>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</si>
  <si>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</si>
  <si>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</si>
  <si>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</si>
  <si>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</si>
  <si>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</si>
  <si>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</si>
  <si>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</si>
  <si>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</si>
  <si>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</si>
  <si>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</si>
  <si>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</si>
  <si>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</si>
  <si>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</si>
  <si>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</si>
  <si>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</si>
  <si>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</si>
  <si>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</si>
  <si>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</si>
  <si>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</si>
  <si>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</si>
  <si>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</si>
  <si>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</si>
  <si>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</si>
  <si>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</si>
  <si>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</si>
  <si>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</si>
  <si>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</si>
  <si>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</si>
  <si>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</si>
  <si>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</si>
  <si>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</si>
  <si>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</si>
  <si>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</si>
  <si>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</si>
  <si>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</si>
  <si>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</si>
  <si>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</si>
  <si>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</si>
  <si>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</si>
  <si>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</si>
  <si>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</si>
  <si>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</si>
  <si>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</si>
  <si>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</si>
  <si>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</si>
  <si>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</si>
  <si>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</si>
  <si>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</si>
  <si>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</si>
  <si>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</si>
  <si>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</si>
  <si>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</si>
  <si>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</si>
  <si>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</si>
  <si>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</si>
  <si>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</si>
  <si>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</si>
  <si>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</si>
  <si>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</si>
  <si>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</si>
  <si>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</si>
  <si>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</si>
  <si>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</si>
  <si>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</si>
  <si>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</si>
  <si>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</si>
  <si>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</si>
  <si>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</si>
  <si>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</si>
  <si>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</si>
  <si>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</si>
  <si>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</si>
  <si>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</si>
  <si>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</si>
  <si>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</si>
  <si>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</si>
  <si>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</si>
  <si>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</si>
  <si>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</si>
  <si>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</si>
  <si>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</si>
  <si>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</si>
  <si>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</si>
  <si>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</si>
  <si>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</si>
  <si>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</si>
  <si>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</si>
  <si>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</si>
  <si>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</si>
  <si>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</si>
  <si>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</si>
  <si>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</si>
  <si>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</si>
  <si>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</si>
  <si>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</si>
  <si>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</si>
  <si>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</si>
  <si>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</si>
  <si>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</si>
  <si>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</si>
  <si>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</si>
  <si>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</si>
  <si>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</si>
  <si>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</si>
  <si>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</si>
  <si>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</si>
  <si>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</si>
  <si>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</si>
  <si>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</si>
  <si>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</si>
  <si>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</si>
  <si>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</si>
  <si>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</si>
  <si>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</si>
  <si>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</si>
  <si>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</si>
  <si>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</si>
  <si>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</si>
  <si>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</si>
  <si>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</si>
  <si>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</si>
  <si>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</si>
  <si>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</si>
  <si>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</si>
  <si>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</si>
  <si>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</si>
  <si>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</si>
  <si>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</si>
  <si>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</si>
  <si>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</si>
  <si>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</si>
  <si>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</si>
  <si>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</si>
  <si>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</si>
  <si>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</si>
  <si>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</si>
  <si>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</si>
  <si>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</si>
  <si>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</si>
  <si>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</si>
  <si>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</si>
  <si>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</si>
  <si>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</si>
  <si>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</si>
  <si>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</si>
  <si>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</si>
  <si>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</si>
  <si>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</si>
  <si>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</si>
  <si>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</si>
  <si>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</si>
  <si>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</si>
  <si>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</si>
  <si>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</si>
  <si>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</si>
  <si>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</si>
  <si>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</si>
  <si>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</si>
  <si>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</si>
  <si>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</si>
  <si>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</si>
  <si>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</si>
  <si>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</si>
  <si>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</si>
  <si>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</si>
  <si>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</si>
  <si>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</si>
  <si>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</si>
  <si>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</si>
  <si>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</si>
  <si>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</si>
  <si>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</si>
  <si>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</si>
  <si>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</si>
  <si>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</si>
  <si>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</si>
  <si>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</si>
  <si>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</si>
  <si>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</si>
  <si>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</si>
  <si>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</si>
  <si>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</si>
  <si>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</si>
  <si>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</si>
  <si>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</si>
  <si>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</si>
  <si>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</si>
  <si>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</si>
  <si>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</si>
  <si>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</si>
  <si>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</si>
  <si>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</si>
  <si>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</si>
  <si>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</si>
  <si>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</si>
  <si>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</si>
  <si>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</si>
  <si>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</si>
  <si>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</si>
  <si>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</si>
  <si>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</si>
  <si>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</si>
  <si>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</si>
  <si>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</si>
  <si>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</si>
  <si>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</si>
  <si>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</si>
  <si>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</si>
  <si>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</si>
  <si>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</si>
  <si>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</si>
  <si>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</si>
  <si>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</si>
  <si>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</si>
  <si>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</si>
  <si>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</si>
  <si>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</si>
  <si>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</si>
  <si>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</si>
  <si>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</si>
  <si>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</si>
  <si>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</si>
  <si>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</si>
  <si>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</si>
  <si>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</si>
  <si>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</si>
  <si>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</si>
  <si>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</si>
  <si>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</si>
  <si>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</si>
  <si>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</si>
  <si>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</si>
  <si>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</si>
  <si>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</si>
  <si>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</si>
  <si>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</si>
  <si>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</si>
  <si>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</si>
  <si>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</si>
  <si>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</si>
  <si>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</si>
  <si>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</si>
  <si>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</si>
  <si>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</si>
  <si>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</si>
  <si>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</si>
  <si>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</si>
  <si>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</si>
  <si>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</si>
  <si>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</si>
  <si>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</si>
  <si>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</si>
  <si>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</si>
  <si>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</si>
  <si>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</si>
  <si>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</si>
  <si>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</si>
  <si>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</si>
  <si>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</si>
  <si>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</si>
  <si>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</si>
  <si>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</si>
  <si>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</si>
  <si>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</si>
  <si>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</si>
  <si>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</si>
  <si>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</si>
  <si>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</si>
  <si>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</si>
  <si>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</si>
  <si>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</si>
  <si>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</si>
  <si>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</si>
  <si>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</si>
  <si>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</si>
  <si>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</si>
  <si>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</si>
  <si>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</si>
  <si>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</si>
  <si>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</si>
  <si>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</si>
  <si>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</si>
  <si>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</si>
  <si>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</si>
  <si>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</si>
  <si>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</si>
  <si>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</si>
  <si>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</si>
  <si>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</si>
  <si>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</si>
  <si>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</si>
  <si>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</si>
  <si>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</si>
  <si>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</si>
  <si>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</si>
  <si>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</si>
  <si>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</si>
  <si>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</si>
  <si>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</si>
  <si>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</si>
  <si>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</si>
  <si>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</si>
  <si>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</si>
  <si>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</si>
  <si>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</si>
  <si>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</si>
  <si>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</si>
  <si>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</si>
  <si>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</si>
  <si>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</si>
  <si>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</si>
  <si>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</si>
  <si>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</si>
  <si>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</si>
  <si>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</si>
  <si>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</si>
  <si>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</si>
  <si>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</si>
  <si>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</si>
  <si>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</si>
  <si>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</si>
  <si>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</si>
  <si>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</si>
  <si>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</si>
  <si>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</si>
  <si>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</si>
  <si>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</si>
  <si>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</si>
  <si>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</si>
  <si>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</si>
  <si>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</si>
  <si>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</si>
  <si>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</si>
  <si>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</si>
  <si>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</si>
  <si>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</si>
  <si>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</si>
  <si>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</si>
  <si>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</si>
  <si>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</si>
  <si>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</si>
  <si>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</si>
  <si>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</si>
  <si>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</si>
  <si>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</si>
  <si>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</si>
  <si>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</si>
  <si>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</si>
  <si>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</si>
  <si>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</si>
  <si>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</si>
  <si>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</si>
  <si>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</si>
  <si>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</si>
  <si>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</si>
  <si>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</si>
  <si>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</si>
  <si>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</si>
  <si>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</si>
  <si>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</si>
  <si>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</si>
  <si>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</si>
  <si>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</si>
  <si>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</si>
  <si>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</si>
  <si>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</si>
  <si>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</si>
  <si>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</si>
  <si>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</si>
  <si>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</si>
  <si>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</si>
  <si>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</si>
  <si>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</si>
  <si>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</si>
  <si>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</si>
  <si>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</si>
  <si>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</si>
  <si>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</si>
  <si>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</si>
  <si>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</si>
  <si>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</si>
  <si>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</si>
  <si>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</si>
  <si>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</si>
  <si>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</si>
  <si>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</si>
  <si>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</si>
  <si>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</si>
  <si>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</si>
  <si>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</si>
  <si>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</si>
  <si>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</si>
  <si>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</si>
  <si>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</si>
  <si>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</si>
  <si>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</si>
  <si>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</si>
  <si>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</si>
  <si>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</si>
  <si>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</si>
  <si>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</si>
  <si>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</si>
  <si>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</si>
  <si>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</si>
  <si>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</si>
  <si>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</si>
  <si>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</si>
  <si>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</si>
  <si>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</si>
  <si>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</si>
  <si>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</si>
  <si>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</si>
  <si>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</si>
  <si>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</si>
  <si>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</si>
  <si>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</si>
  <si>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</si>
  <si>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</si>
  <si>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</si>
  <si>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</si>
  <si>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</si>
  <si>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</si>
  <si>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</si>
  <si>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</si>
  <si>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</si>
  <si>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</si>
  <si>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</si>
  <si>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</si>
  <si>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</si>
  <si>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</si>
  <si>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</si>
  <si>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</si>
  <si>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</si>
  <si>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</si>
  <si>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</si>
  <si>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</si>
  <si>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</si>
  <si>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</si>
  <si>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</si>
  <si>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</si>
  <si>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</si>
  <si>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</si>
  <si>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</si>
  <si>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</si>
  <si>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</si>
  <si>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</si>
  <si>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</si>
  <si>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</si>
  <si>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</si>
  <si>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</si>
  <si>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</si>
  <si>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</si>
  <si>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</si>
  <si>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</si>
  <si>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</si>
  <si>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</si>
  <si>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</si>
  <si>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</si>
  <si>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</si>
  <si>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</si>
  <si>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</si>
  <si>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</si>
  <si>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</si>
  <si>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</si>
  <si>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</si>
  <si>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</si>
  <si>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</si>
  <si>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</si>
  <si>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</si>
  <si>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</si>
  <si>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</si>
  <si>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</si>
  <si>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</si>
  <si>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</si>
  <si>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</si>
  <si>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</si>
  <si>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</si>
  <si>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</si>
  <si>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</si>
  <si>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</si>
  <si>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</si>
  <si>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</si>
  <si>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</si>
  <si>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</si>
  <si>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</si>
  <si>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</si>
  <si>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</si>
  <si>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</si>
  <si>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</si>
  <si>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</si>
  <si>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</si>
  <si>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</si>
  <si>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</si>
  <si>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</si>
  <si>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</si>
  <si>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</si>
  <si>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</si>
  <si>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</si>
  <si>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</si>
  <si>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</si>
  <si>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</si>
  <si>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</si>
  <si>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</si>
  <si>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</si>
  <si>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</si>
  <si>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</si>
  <si>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</si>
  <si>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</si>
  <si>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</si>
  <si>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</si>
  <si>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</si>
  <si>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</si>
  <si>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</si>
  <si>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</si>
  <si>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</si>
  <si>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</si>
  <si>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</si>
  <si>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</si>
  <si>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</si>
  <si>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</si>
  <si>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</si>
  <si>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</si>
  <si>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</si>
  <si>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</si>
  <si>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</si>
  <si>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</si>
  <si>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</si>
  <si>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</si>
  <si>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</si>
  <si>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</si>
  <si>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</si>
  <si>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</si>
  <si>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</si>
  <si>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</si>
  <si>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</si>
  <si>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</si>
  <si>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</si>
  <si>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</si>
  <si>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</si>
  <si>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</si>
  <si>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</si>
  <si>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</si>
  <si>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</si>
  <si>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</si>
  <si>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</si>
  <si>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</si>
  <si>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</si>
  <si>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</si>
  <si>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</si>
  <si>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</si>
  <si>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</si>
  <si>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</si>
  <si>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</si>
  <si>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</si>
  <si>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</si>
  <si>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</si>
  <si>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</si>
  <si>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</si>
  <si>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</si>
  <si>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</si>
  <si>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</si>
  <si>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</si>
  <si>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</si>
  <si>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</si>
  <si>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</si>
  <si>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</si>
  <si>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</si>
  <si>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</si>
  <si>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</si>
  <si>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</si>
  <si>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</si>
  <si>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</si>
  <si>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</si>
  <si>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</si>
  <si>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</si>
  <si>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</si>
  <si>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</si>
  <si>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</si>
  <si>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</si>
  <si>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</si>
  <si>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</si>
  <si>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</si>
  <si>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</si>
  <si>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</si>
  <si>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</si>
  <si>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</si>
  <si>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</si>
  <si>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</si>
  <si>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</si>
  <si>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</si>
  <si>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</si>
  <si>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</si>
  <si>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</si>
  <si>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</si>
  <si>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</si>
  <si>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</si>
  <si>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</si>
  <si>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</si>
  <si>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</si>
  <si>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</si>
  <si>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</si>
  <si>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</si>
  <si>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</si>
  <si>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</si>
  <si>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</si>
  <si>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</si>
  <si>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</si>
  <si>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</si>
  <si>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</si>
  <si>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</si>
  <si>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</si>
  <si>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</si>
  <si>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</si>
  <si>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</si>
  <si>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</si>
  <si>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</si>
  <si>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</si>
  <si>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</si>
  <si>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</si>
  <si>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</si>
  <si>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</si>
  <si>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</si>
  <si>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</si>
  <si>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</si>
  <si>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</si>
  <si>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</si>
  <si>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</si>
  <si>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</si>
  <si>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</si>
  <si>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</si>
  <si>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</si>
  <si>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</si>
  <si>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</si>
  <si>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</si>
  <si>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</si>
  <si>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</si>
  <si>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</si>
  <si>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</si>
  <si>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</si>
  <si>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</si>
  <si>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</si>
  <si>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</si>
  <si>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</si>
  <si>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</si>
  <si>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</si>
  <si>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</si>
  <si>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</si>
  <si>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</si>
  <si>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</si>
  <si>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</si>
  <si>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</si>
  <si>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</si>
  <si>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</si>
  <si>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</si>
  <si>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</si>
  <si>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</si>
  <si>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</si>
  <si>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</si>
  <si>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</si>
  <si>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</si>
  <si>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</si>
  <si>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</si>
  <si>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</si>
  <si>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</si>
  <si>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</si>
  <si>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</si>
  <si>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</si>
  <si>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</si>
  <si>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</si>
  <si>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</si>
  <si>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</si>
  <si>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</si>
  <si>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</si>
  <si>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</si>
  <si>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</si>
  <si>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</si>
  <si>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</si>
  <si>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</si>
  <si>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</si>
  <si>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</si>
  <si>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</si>
  <si>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</si>
  <si>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</si>
  <si>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</si>
  <si>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</si>
  <si>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</si>
  <si>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</si>
  <si>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</si>
  <si>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</si>
  <si>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</si>
  <si>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</si>
  <si>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</si>
  <si>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</si>
  <si>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</si>
  <si>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</si>
  <si>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</si>
  <si>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</si>
  <si>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</si>
  <si>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</si>
  <si>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</si>
  <si>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</si>
  <si>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</si>
  <si>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</si>
  <si>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</si>
  <si>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</si>
  <si>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</si>
  <si>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</si>
  <si>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</si>
  <si>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</si>
  <si>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</si>
  <si>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</si>
  <si>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</si>
  <si>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</si>
  <si>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</si>
  <si>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</si>
  <si>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</si>
  <si>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</si>
  <si>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</si>
  <si>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</si>
  <si>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</si>
  <si>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</si>
  <si>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</si>
  <si>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</si>
  <si>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</si>
  <si>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</si>
  <si>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</si>
  <si>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</si>
  <si>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</si>
  <si>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</si>
  <si>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</si>
  <si>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</si>
  <si>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</si>
  <si>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</si>
  <si>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</si>
  <si>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</si>
  <si>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</si>
  <si>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</si>
  <si>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</si>
  <si>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</si>
  <si>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</si>
  <si>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</si>
  <si>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</si>
  <si>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</si>
  <si>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</si>
  <si>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</si>
  <si>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</si>
  <si>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</si>
  <si>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</si>
  <si>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</si>
  <si>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</si>
  <si>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</si>
  <si>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</si>
  <si>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</si>
  <si>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</si>
  <si>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</si>
  <si>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</si>
  <si>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</si>
  <si>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</si>
  <si>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</si>
  <si>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</si>
  <si>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</si>
  <si>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</si>
  <si>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</si>
  <si>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</si>
  <si>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</si>
  <si>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</si>
  <si>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</si>
  <si>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</si>
  <si>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</si>
  <si>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</si>
  <si>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</si>
  <si>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</si>
  <si>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</si>
  <si>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</si>
  <si>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</si>
  <si>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</si>
  <si>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</si>
  <si>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</si>
  <si>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</si>
  <si>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</si>
  <si>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</si>
  <si>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</si>
  <si>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</si>
  <si>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</si>
  <si>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</si>
  <si>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</si>
  <si>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</si>
  <si>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</si>
  <si>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</si>
  <si>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</si>
  <si>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</si>
  <si>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</si>
  <si>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</si>
  <si>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</si>
  <si>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</si>
  <si>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</si>
  <si>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</si>
  <si>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</si>
  <si>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</si>
  <si>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</si>
  <si>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</si>
  <si>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</si>
  <si>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</si>
  <si>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</si>
  <si>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</si>
  <si>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</si>
  <si>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</si>
  <si>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</si>
  <si>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</si>
  <si>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</si>
  <si>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</si>
  <si>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</si>
  <si>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</si>
  <si>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</si>
  <si>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</si>
  <si>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</si>
  <si>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</si>
  <si>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</si>
  <si>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</si>
  <si>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</si>
  <si>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</si>
  <si>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</si>
  <si>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</si>
  <si>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</si>
  <si>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</si>
  <si>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</si>
  <si>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</si>
  <si>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</si>
  <si>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</si>
  <si>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</si>
  <si>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</si>
  <si>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</si>
  <si>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</si>
  <si>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</si>
  <si>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</si>
  <si>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</si>
  <si>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</si>
  <si>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</si>
  <si>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</si>
  <si>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</si>
  <si>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</si>
  <si>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</si>
  <si>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</si>
  <si>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</si>
  <si>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</si>
  <si>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</si>
  <si>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</si>
  <si>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</si>
  <si>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</si>
  <si>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</si>
  <si>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</si>
  <si>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</si>
  <si>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</si>
  <si>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</si>
  <si>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Szent Ignác útja – Camino Ignaciano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</si>
  <si>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</si>
  <si>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</si>
  <si>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</si>
  <si>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</si>
  <si>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</si>
  <si>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</si>
  <si>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</si>
  <si>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</si>
  <si>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</si>
  <si>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</si>
  <si>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</si>
  <si>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</si>
  <si>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</si>
  <si>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</si>
  <si>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</si>
  <si>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</si>
  <si>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</si>
  <si>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</si>
  <si>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</si>
  <si>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</si>
  <si>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</si>
  <si>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</si>
  <si>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</si>
  <si>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</si>
  <si>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</si>
  <si>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</si>
  <si>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</si>
  <si>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</si>
  <si>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</si>
  <si>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</si>
  <si>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</si>
  <si>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</si>
  <si>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</si>
  <si>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</si>
  <si>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</si>
  <si>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Christopher Robin 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</si>
  <si>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</si>
  <si>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</si>
  <si>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</si>
  <si>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</si>
  <si>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</si>
  <si>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</si>
  <si>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</si>
  <si>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</si>
  <si>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</si>
  <si>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</si>
  <si>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</si>
  <si>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</si>
  <si>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</si>
  <si>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</si>
  <si>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</si>
  <si>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</si>
  <si>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</si>
  <si>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</si>
  <si>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</si>
  <si>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</si>
  <si>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</si>
  <si>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</si>
  <si>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</si>
  <si>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</si>
  <si>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</si>
  <si>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</si>
  <si>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</si>
  <si>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</si>
  <si>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</si>
  <si>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</si>
  <si>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</si>
  <si>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</si>
  <si>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</si>
  <si>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</si>
  <si>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</si>
  <si>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</si>
  <si>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</si>
  <si>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</si>
  <si>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</si>
  <si>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 xml:space="preserve">Rifkin's Festival </t>
  </si>
  <si>
    <t>Rifkin fesztiválja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</si>
  <si>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</si>
  <si>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</si>
  <si>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</si>
  <si>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</si>
  <si>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</si>
  <si>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</si>
  <si>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</si>
  <si>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</si>
  <si>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</si>
  <si>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</si>
  <si>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</si>
  <si>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</si>
  <si>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</si>
  <si>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</si>
  <si>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</si>
  <si>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</si>
  <si>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</si>
  <si>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</si>
  <si>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</si>
  <si>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</si>
  <si>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</si>
  <si>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</si>
  <si>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</si>
  <si>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</si>
  <si>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</si>
  <si>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</si>
  <si>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</si>
  <si>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</si>
  <si>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</si>
  <si>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</si>
  <si>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</si>
  <si>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</si>
  <si>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</si>
  <si>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</si>
  <si>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</si>
  <si>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</si>
  <si>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</si>
  <si>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</si>
  <si>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</si>
  <si>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</si>
  <si>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</si>
  <si>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</si>
  <si>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</si>
  <si>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</si>
  <si>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</si>
  <si>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</si>
  <si>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</si>
  <si>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</si>
  <si>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</si>
  <si>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</si>
  <si>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</si>
  <si>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</si>
  <si>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</si>
  <si>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</si>
  <si>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</si>
  <si>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</si>
  <si>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</si>
  <si>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</si>
  <si>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</si>
  <si>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</si>
  <si>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</si>
  <si>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</si>
  <si>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</si>
  <si>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</si>
  <si>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</si>
  <si>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</si>
  <si>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</si>
  <si>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</si>
  <si>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</si>
  <si>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</si>
  <si>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</si>
  <si>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</si>
  <si>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</si>
  <si>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</si>
  <si>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</si>
  <si>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</si>
  <si>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</si>
  <si>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</si>
  <si>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</si>
  <si>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</si>
  <si>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</si>
  <si>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</si>
  <si>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</si>
  <si>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</si>
  <si>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</si>
  <si>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</si>
  <si>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</si>
  <si>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</si>
  <si>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</si>
  <si>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</si>
  <si>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</si>
  <si>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</si>
  <si>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</si>
  <si>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>2022.04.14. - 2022.04.20.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</si>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</sst>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\ &quot;Ft&quot;_-;\-* #,##0\ &quot;Ft&quot;_-;_-* &quot;-&quot;\ &quot;Ft&quot;_-;_-@_-"/>
    <numFmt numFmtId="184" formatCode="_-* #,##0_-;\-* #,##0_-;_-* &quot;-&quot;_-;_-@_-"/>
    <numFmt numFmtId="185" formatCode="_-* #,##0.00\ &quot;Ft&quot;_-;\-* #,##0.00\ &quot;Ft&quot;_-;_-* &quot;-&quot;??\ &quot;Ft&quot;_-;_-@_-"/>
    <numFmt numFmtId="186" formatCode="_-* #,##0.00\ _F_t_-;\-* #,##0.00\ _F_t_-;_-* &quot;-&quot;??\ _F_t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6.5"/>
      <color indexed="8"/>
      <name val="Arial"/>
      <family val="2"/>
    </font>
    <font>
      <b/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7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6" fontId="21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94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9" applyFill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left" vertical="center"/>
      <protection/>
    </xf>
    <xf numFmtId="3" fontId="9" fillId="35" borderId="10" xfId="0" applyNumberFormat="1" applyFont="1" applyFill="1" applyBorder="1" applyAlignment="1" applyProtection="1">
      <alignment vertical="center"/>
      <protection locked="0"/>
    </xf>
    <xf numFmtId="0" fontId="8" fillId="35" borderId="10" xfId="0" applyFont="1" applyFill="1" applyBorder="1" applyAlignment="1">
      <alignment/>
    </xf>
    <xf numFmtId="3" fontId="9" fillId="35" borderId="10" xfId="0" applyNumberFormat="1" applyFont="1" applyFill="1" applyBorder="1" applyAlignment="1" applyProtection="1">
      <alignment horizontal="center" vertical="center"/>
      <protection locked="0"/>
    </xf>
    <xf numFmtId="168" fontId="0" fillId="35" borderId="10" xfId="40" applyNumberFormat="1" applyFill="1" applyBorder="1" applyAlignment="1" applyProtection="1">
      <alignment horizontal="right"/>
      <protection/>
    </xf>
    <xf numFmtId="9" fontId="0" fillId="35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6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9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/>
    </xf>
    <xf numFmtId="169" fontId="9" fillId="0" borderId="19" xfId="69" applyNumberFormat="1" applyFont="1" applyFill="1" applyBorder="1" applyAlignment="1" applyProtection="1">
      <alignment vertical="center"/>
      <protection/>
    </xf>
    <xf numFmtId="0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/>
      <protection locked="0"/>
    </xf>
    <xf numFmtId="0" fontId="9" fillId="37" borderId="19" xfId="0" applyFont="1" applyFill="1" applyBorder="1" applyAlignment="1" applyProtection="1">
      <alignment horizontal="center" vertical="center"/>
      <protection locked="0"/>
    </xf>
    <xf numFmtId="0" fontId="9" fillId="37" borderId="21" xfId="0" applyFont="1" applyFill="1" applyBorder="1" applyAlignment="1" applyProtection="1">
      <alignment horizontal="center" vertical="center"/>
      <protection locked="0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3" fontId="8" fillId="37" borderId="1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1" fontId="0" fillId="0" borderId="19" xfId="40" applyNumberFormat="1" applyFill="1" applyBorder="1" applyAlignment="1" applyProtection="1">
      <alignment horizontal="center" vertical="center"/>
      <protection/>
    </xf>
    <xf numFmtId="0" fontId="9" fillId="38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/>
    </xf>
    <xf numFmtId="168" fontId="0" fillId="0" borderId="19" xfId="40" applyNumberFormat="1" applyFont="1" applyFill="1" applyBorder="1" applyAlignment="1">
      <alignment horizontal="center" vertical="center"/>
    </xf>
    <xf numFmtId="3" fontId="11" fillId="0" borderId="19" xfId="4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/>
    </xf>
    <xf numFmtId="0" fontId="9" fillId="38" borderId="19" xfId="0" applyFont="1" applyFill="1" applyBorder="1" applyAlignment="1" applyProtection="1">
      <alignment horizontal="center" vertical="center"/>
      <protection locked="0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8" fontId="0" fillId="0" borderId="0" xfId="40" applyNumberFormat="1" applyFill="1" applyBorder="1" applyAlignment="1" applyProtection="1">
      <alignment horizontal="center" vertical="center"/>
      <protection/>
    </xf>
    <xf numFmtId="0" fontId="9" fillId="39" borderId="19" xfId="0" applyFont="1" applyFill="1" applyBorder="1" applyAlignment="1" applyProtection="1">
      <alignment horizontal="center" vertical="center"/>
      <protection locked="0"/>
    </xf>
    <xf numFmtId="168" fontId="0" fillId="0" borderId="22" xfId="40" applyNumberForma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168" fontId="0" fillId="0" borderId="21" xfId="40" applyNumberFormat="1" applyFill="1" applyBorder="1" applyAlignment="1" applyProtection="1">
      <alignment horizontal="center" vertical="center"/>
      <protection/>
    </xf>
    <xf numFmtId="0" fontId="0" fillId="40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center"/>
    </xf>
    <xf numFmtId="0" fontId="0" fillId="41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/>
    </xf>
    <xf numFmtId="0" fontId="9" fillId="42" borderId="19" xfId="0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0" fontId="8" fillId="0" borderId="11" xfId="0" applyFont="1" applyBorder="1" applyAlignment="1">
      <alignment/>
    </xf>
    <xf numFmtId="172" fontId="0" fillId="0" borderId="0" xfId="0" applyNumberFormat="1" applyBorder="1" applyAlignment="1">
      <alignment horizontal="left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168" fontId="41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>
      <alignment horizontal="right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>
      <alignment horizontal="right"/>
    </xf>
    <xf numFmtId="180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wrapText="1"/>
    </xf>
    <xf numFmtId="0" fontId="9" fillId="44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/>
    </xf>
    <xf numFmtId="168" fontId="8" fillId="0" borderId="19" xfId="40" applyNumberFormat="1" applyFont="1" applyFill="1" applyBorder="1" applyAlignment="1" applyProtection="1">
      <alignment horizontal="right"/>
      <protection/>
    </xf>
    <xf numFmtId="180" fontId="15" fillId="0" borderId="26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7" fontId="11" fillId="0" borderId="14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3" fontId="11" fillId="0" borderId="26" xfId="40" applyNumberFormat="1" applyFont="1" applyFill="1" applyBorder="1" applyAlignment="1" applyProtection="1">
      <alignment horizontal="right" wrapText="1"/>
      <protection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167" fontId="11" fillId="0" borderId="19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44" borderId="19" xfId="0" applyFont="1" applyFill="1" applyBorder="1" applyAlignment="1" applyProtection="1">
      <alignment horizontal="center" vertical="center"/>
      <protection locked="0"/>
    </xf>
    <xf numFmtId="168" fontId="0" fillId="0" borderId="25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8" fillId="0" borderId="19" xfId="40" applyNumberFormat="1" applyFont="1" applyFill="1" applyBorder="1" applyAlignment="1" applyProtection="1">
      <alignment horizontal="right"/>
      <protection/>
    </xf>
    <xf numFmtId="167" fontId="11" fillId="0" borderId="28" xfId="0" applyNumberFormat="1" applyFont="1" applyFill="1" applyBorder="1" applyAlignment="1">
      <alignment horizontal="center" vertical="center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0" fontId="0" fillId="41" borderId="19" xfId="0" applyFont="1" applyFill="1" applyBorder="1" applyAlignment="1">
      <alignment wrapText="1"/>
    </xf>
    <xf numFmtId="167" fontId="11" fillId="0" borderId="23" xfId="0" applyNumberFormat="1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180" fontId="15" fillId="0" borderId="17" xfId="40" applyNumberFormat="1" applyFont="1" applyFill="1" applyBorder="1" applyAlignment="1" applyProtection="1">
      <alignment horizontal="right"/>
      <protection/>
    </xf>
    <xf numFmtId="0" fontId="9" fillId="43" borderId="1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9" xfId="0" applyNumberFormat="1" applyFont="1" applyBorder="1" applyAlignment="1">
      <alignment horizontal="left"/>
    </xf>
    <xf numFmtId="3" fontId="0" fillId="0" borderId="30" xfId="0" applyNumberFormat="1" applyBorder="1" applyAlignment="1">
      <alignment horizontal="left"/>
    </xf>
    <xf numFmtId="172" fontId="8" fillId="0" borderId="29" xfId="0" applyNumberFormat="1" applyFont="1" applyFill="1" applyBorder="1" applyAlignment="1">
      <alignment horizontal="left"/>
    </xf>
    <xf numFmtId="172" fontId="8" fillId="0" borderId="29" xfId="0" applyNumberFormat="1" applyFont="1" applyBorder="1" applyAlignment="1">
      <alignment horizontal="left"/>
    </xf>
    <xf numFmtId="3" fontId="0" fillId="0" borderId="33" xfId="0" applyNumberForma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0" xfId="0" applyFont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3" fontId="15" fillId="0" borderId="3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7" fontId="8" fillId="0" borderId="28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0" fontId="9" fillId="37" borderId="25" xfId="0" applyFont="1" applyFill="1" applyBorder="1" applyAlignment="1" applyProtection="1">
      <alignment horizontal="center" vertical="center"/>
      <protection locked="0"/>
    </xf>
    <xf numFmtId="168" fontId="0" fillId="0" borderId="19" xfId="40" applyNumberFormat="1" applyFont="1" applyFill="1" applyBorder="1" applyAlignment="1" applyProtection="1">
      <alignment horizontal="right"/>
      <protection/>
    </xf>
    <xf numFmtId="0" fontId="16" fillId="0" borderId="19" xfId="0" applyFont="1" applyFill="1" applyBorder="1" applyAlignment="1" applyProtection="1">
      <alignment horizontal="left" vertical="center"/>
      <protection/>
    </xf>
    <xf numFmtId="3" fontId="11" fillId="0" borderId="25" xfId="0" applyNumberFormat="1" applyFont="1" applyFill="1" applyBorder="1" applyAlignment="1">
      <alignment horizontal="right" wrapText="1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3" fontId="8" fillId="0" borderId="19" xfId="0" applyNumberFormat="1" applyFont="1" applyFill="1" applyBorder="1" applyAlignment="1" applyProtection="1">
      <alignment horizontal="left" vertical="center"/>
      <protection locked="0"/>
    </xf>
    <xf numFmtId="0" fontId="0" fillId="17" borderId="0" xfId="0" applyFill="1" applyAlignment="1">
      <alignment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167" fontId="11" fillId="0" borderId="17" xfId="0" applyNumberFormat="1" applyFont="1" applyFill="1" applyBorder="1" applyAlignment="1">
      <alignment horizontal="center" vertical="center"/>
    </xf>
    <xf numFmtId="180" fontId="0" fillId="0" borderId="10" xfId="40" applyNumberFormat="1" applyFill="1" applyBorder="1" applyAlignment="1" applyProtection="1">
      <alignment horizontal="right"/>
      <protection/>
    </xf>
    <xf numFmtId="180" fontId="15" fillId="0" borderId="25" xfId="40" applyNumberFormat="1" applyFont="1" applyFill="1" applyBorder="1" applyAlignment="1" applyProtection="1">
      <alignment horizontal="right" vertical="center"/>
      <protection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0" fontId="9" fillId="43" borderId="10" xfId="0" applyFont="1" applyFill="1" applyBorder="1" applyAlignment="1" applyProtection="1">
      <alignment horizontal="center"/>
      <protection locked="0"/>
    </xf>
    <xf numFmtId="0" fontId="9" fillId="37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0" fontId="8" fillId="0" borderId="26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right" wrapText="1"/>
    </xf>
    <xf numFmtId="0" fontId="9" fillId="45" borderId="19" xfId="0" applyFont="1" applyFill="1" applyBorder="1" applyAlignment="1" applyProtection="1">
      <alignment horizontal="center"/>
      <protection locked="0"/>
    </xf>
    <xf numFmtId="0" fontId="9" fillId="43" borderId="0" xfId="0" applyFont="1" applyFill="1" applyBorder="1" applyAlignment="1" applyProtection="1">
      <alignment horizontal="center" vertical="center"/>
      <protection locked="0"/>
    </xf>
    <xf numFmtId="0" fontId="9" fillId="43" borderId="27" xfId="0" applyFont="1" applyFill="1" applyBorder="1" applyAlignment="1" applyProtection="1">
      <alignment horizontal="center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167" fontId="8" fillId="0" borderId="11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3" fontId="11" fillId="0" borderId="26" xfId="40" applyNumberFormat="1" applyFont="1" applyFill="1" applyBorder="1" applyAlignment="1" applyProtection="1">
      <alignment horizontal="right"/>
      <protection/>
    </xf>
    <xf numFmtId="3" fontId="11" fillId="0" borderId="25" xfId="40" applyNumberFormat="1" applyFont="1" applyFill="1" applyBorder="1" applyAlignment="1" applyProtection="1">
      <alignment horizontal="right" wrapText="1"/>
      <protection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167" fontId="15" fillId="0" borderId="1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 vertical="top"/>
    </xf>
    <xf numFmtId="0" fontId="16" fillId="0" borderId="19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180" fontId="0" fillId="0" borderId="19" xfId="40" applyNumberFormat="1" applyFill="1" applyBorder="1" applyAlignment="1" applyProtection="1">
      <alignment horizontal="right"/>
      <protection/>
    </xf>
    <xf numFmtId="3" fontId="11" fillId="0" borderId="17" xfId="40" applyNumberFormat="1" applyFont="1" applyFill="1" applyBorder="1" applyAlignment="1" applyProtection="1">
      <alignment horizontal="right"/>
      <protection/>
    </xf>
    <xf numFmtId="0" fontId="9" fillId="37" borderId="2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vertical="top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3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wrapText="1"/>
    </xf>
    <xf numFmtId="167" fontId="11" fillId="0" borderId="11" xfId="0" applyNumberFormat="1" applyFont="1" applyFill="1" applyBorder="1" applyAlignment="1">
      <alignment/>
    </xf>
    <xf numFmtId="167" fontId="11" fillId="0" borderId="17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 applyProtection="1">
      <alignment horizontal="left" vertical="center"/>
      <protection locked="0"/>
    </xf>
    <xf numFmtId="3" fontId="16" fillId="0" borderId="37" xfId="0" applyNumberFormat="1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9" fillId="37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/>
    </xf>
    <xf numFmtId="167" fontId="8" fillId="0" borderId="26" xfId="0" applyNumberFormat="1" applyFont="1" applyBorder="1" applyAlignment="1">
      <alignment horizontal="center"/>
    </xf>
    <xf numFmtId="0" fontId="8" fillId="0" borderId="38" xfId="0" applyFont="1" applyBorder="1" applyAlignment="1">
      <alignment/>
    </xf>
    <xf numFmtId="0" fontId="9" fillId="43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/>
    </xf>
    <xf numFmtId="168" fontId="0" fillId="0" borderId="26" xfId="40" applyNumberFormat="1" applyFill="1" applyBorder="1" applyAlignment="1" applyProtection="1">
      <alignment horizontal="center" vertical="center"/>
      <protection/>
    </xf>
    <xf numFmtId="3" fontId="11" fillId="12" borderId="26" xfId="0" applyNumberFormat="1" applyFont="1" applyFill="1" applyBorder="1" applyAlignment="1" applyProtection="1">
      <alignment vertical="center"/>
      <protection locked="0"/>
    </xf>
    <xf numFmtId="0" fontId="8" fillId="0" borderId="37" xfId="0" applyFont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11" fillId="17" borderId="26" xfId="0" applyNumberFormat="1" applyFont="1" applyFill="1" applyBorder="1" applyAlignment="1" applyProtection="1">
      <alignment vertical="center"/>
      <protection locked="0"/>
    </xf>
    <xf numFmtId="167" fontId="11" fillId="0" borderId="19" xfId="0" applyNumberFormat="1" applyFont="1" applyBorder="1" applyAlignment="1">
      <alignment horizontal="center"/>
    </xf>
    <xf numFmtId="0" fontId="16" fillId="43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3" fontId="11" fillId="12" borderId="19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16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7" xfId="0" applyFont="1" applyFill="1" applyBorder="1" applyAlignment="1">
      <alignment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6" fillId="0" borderId="39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6" fillId="44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>
      <alignment horizontal="center" vertical="center"/>
    </xf>
    <xf numFmtId="3" fontId="15" fillId="0" borderId="26" xfId="40" applyNumberFormat="1" applyFont="1" applyFill="1" applyBorder="1" applyAlignment="1" applyProtection="1">
      <alignment horizontal="right" vertical="center"/>
      <protection/>
    </xf>
    <xf numFmtId="3" fontId="11" fillId="0" borderId="26" xfId="0" applyNumberFormat="1" applyFont="1" applyFill="1" applyBorder="1" applyAlignment="1">
      <alignment horizontal="right" wrapText="1"/>
    </xf>
    <xf numFmtId="180" fontId="15" fillId="0" borderId="17" xfId="40" applyNumberFormat="1" applyFont="1" applyFill="1" applyBorder="1" applyAlignment="1" applyProtection="1">
      <alignment horizontal="right" vertical="center"/>
      <protection/>
    </xf>
    <xf numFmtId="3" fontId="11" fillId="0" borderId="41" xfId="0" applyNumberFormat="1" applyFont="1" applyFill="1" applyBorder="1" applyAlignment="1">
      <alignment horizontal="right"/>
    </xf>
    <xf numFmtId="3" fontId="15" fillId="0" borderId="26" xfId="40" applyNumberFormat="1" applyFont="1" applyFill="1" applyBorder="1" applyAlignment="1" applyProtection="1">
      <alignment horizontal="right"/>
      <protection/>
    </xf>
    <xf numFmtId="180" fontId="15" fillId="0" borderId="25" xfId="40" applyNumberFormat="1" applyFont="1" applyFill="1" applyBorder="1" applyAlignment="1" applyProtection="1">
      <alignment horizontal="right"/>
      <protection/>
    </xf>
    <xf numFmtId="3" fontId="11" fillId="0" borderId="25" xfId="40" applyNumberFormat="1" applyFont="1" applyFill="1" applyBorder="1" applyAlignment="1" applyProtection="1">
      <alignment horizontal="right"/>
      <protection/>
    </xf>
    <xf numFmtId="3" fontId="11" fillId="0" borderId="15" xfId="0" applyNumberFormat="1" applyFont="1" applyFill="1" applyBorder="1" applyAlignment="1">
      <alignment horizontal="right"/>
    </xf>
    <xf numFmtId="3" fontId="16" fillId="0" borderId="19" xfId="40" applyNumberFormat="1" applyFont="1" applyFill="1" applyBorder="1" applyAlignment="1" applyProtection="1">
      <alignment horizontal="right"/>
      <protection/>
    </xf>
    <xf numFmtId="3" fontId="11" fillId="0" borderId="42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8" fontId="0" fillId="0" borderId="26" xfId="40" applyNumberFormat="1" applyFont="1" applyFill="1" applyBorder="1" applyAlignment="1" applyProtection="1">
      <alignment horizontal="center" vertical="center"/>
      <protection/>
    </xf>
    <xf numFmtId="168" fontId="0" fillId="5" borderId="19" xfId="40" applyNumberFormat="1" applyFont="1" applyFill="1" applyBorder="1" applyAlignment="1" applyProtection="1">
      <alignment horizontal="center" vertical="center"/>
      <protection/>
    </xf>
    <xf numFmtId="168" fontId="0" fillId="5" borderId="19" xfId="40" applyNumberFormat="1" applyFill="1" applyBorder="1" applyAlignment="1" applyProtection="1">
      <alignment horizontal="center" vertical="center"/>
      <protection/>
    </xf>
    <xf numFmtId="0" fontId="0" fillId="46" borderId="12" xfId="0" applyFill="1" applyBorder="1" applyAlignment="1">
      <alignment/>
    </xf>
    <xf numFmtId="0" fontId="8" fillId="0" borderId="26" xfId="0" applyFont="1" applyFill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Totals'!$B$128:$B$315</c:f>
              <c:strCache/>
            </c:strRef>
          </c:cat>
          <c:val>
            <c:numRef>
              <c:f>'Weekly Totals'!$C$128:$C$315</c:f>
              <c:numCache/>
            </c:numRef>
          </c:val>
          <c:smooth val="0"/>
        </c:ser>
        <c:marker val="1"/>
        <c:axId val="19400325"/>
        <c:axId val="40385198"/>
      </c:lineChart>
      <c:dateAx>
        <c:axId val="194003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403851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032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27922463"/>
        <c:axId val="49975576"/>
      </c:barChart>
      <c:catAx>
        <c:axId val="2792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75576"/>
        <c:crossesAt val="0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89826"/>
        <c:crossesAt val="0"/>
        <c:auto val="1"/>
        <c:lblOffset val="100"/>
        <c:tickLblSkip val="7"/>
        <c:noMultiLvlLbl val="0"/>
      </c:catAx>
      <c:valAx>
        <c:axId val="2148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316</xdr:row>
      <xdr:rowOff>190500</xdr:rowOff>
    </xdr:from>
    <xdr:to>
      <xdr:col>16</xdr:col>
      <xdr:colOff>533400</xdr:colOff>
      <xdr:row>353</xdr:row>
      <xdr:rowOff>9525</xdr:rowOff>
    </xdr:to>
    <xdr:graphicFrame>
      <xdr:nvGraphicFramePr>
        <xdr:cNvPr id="1" name="Diagram 1"/>
        <xdr:cNvGraphicFramePr/>
      </xdr:nvGraphicFramePr>
      <xdr:xfrm>
        <a:off x="219075" y="603885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222" customWidth="1"/>
    <col min="5" max="5" width="16.710937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49" t="s">
        <v>0</v>
      </c>
      <c r="C1" s="349"/>
      <c r="D1" s="349"/>
      <c r="E1" s="349"/>
      <c r="F1" s="349"/>
      <c r="G1" s="349"/>
      <c r="H1" s="349"/>
      <c r="I1" s="349"/>
      <c r="J1" s="350" t="s">
        <v>1723</v>
      </c>
      <c r="K1" s="350"/>
      <c r="L1" s="351"/>
      <c r="M1" s="351"/>
    </row>
    <row r="2" spans="1:13" ht="18.75" customHeight="1">
      <c r="A2" s="2"/>
      <c r="B2" s="352" t="s">
        <v>1</v>
      </c>
      <c r="C2" s="352" t="s">
        <v>2</v>
      </c>
      <c r="D2" s="353" t="s">
        <v>3</v>
      </c>
      <c r="E2" s="353" t="s">
        <v>4</v>
      </c>
      <c r="F2" s="354" t="s">
        <v>5</v>
      </c>
      <c r="G2" s="354" t="s">
        <v>6</v>
      </c>
      <c r="H2" s="345" t="s">
        <v>7</v>
      </c>
      <c r="I2" s="345"/>
      <c r="J2" s="345" t="s">
        <v>8</v>
      </c>
      <c r="K2" s="346"/>
      <c r="L2" s="347" t="s">
        <v>9</v>
      </c>
      <c r="M2" s="347"/>
    </row>
    <row r="3" spans="1:13" ht="18">
      <c r="A3" s="4"/>
      <c r="B3" s="352"/>
      <c r="C3" s="352"/>
      <c r="D3" s="353"/>
      <c r="E3" s="353"/>
      <c r="F3" s="354"/>
      <c r="G3" s="354"/>
      <c r="H3" s="3" t="s">
        <v>10</v>
      </c>
      <c r="I3" s="3" t="s">
        <v>11</v>
      </c>
      <c r="J3" s="3" t="s">
        <v>10</v>
      </c>
      <c r="K3" s="5" t="s">
        <v>12</v>
      </c>
      <c r="L3" s="179" t="s">
        <v>10</v>
      </c>
      <c r="M3" s="179" t="s">
        <v>11</v>
      </c>
    </row>
    <row r="4" spans="1:17" ht="15.75" customHeight="1">
      <c r="A4" s="6">
        <v>1</v>
      </c>
      <c r="B4" s="363" t="s">
        <v>1726</v>
      </c>
      <c r="C4" s="363" t="s">
        <v>1727</v>
      </c>
      <c r="D4" s="238">
        <v>44665</v>
      </c>
      <c r="E4" s="239" t="s">
        <v>15</v>
      </c>
      <c r="F4" s="236">
        <v>66</v>
      </c>
      <c r="G4" s="89">
        <f>ROUNDUP(DATEDIF(D4,$B$204,"d")/7,0)</f>
        <v>1</v>
      </c>
      <c r="H4" s="8">
        <v>268074879</v>
      </c>
      <c r="I4" s="8">
        <v>148501</v>
      </c>
      <c r="J4" s="8"/>
      <c r="K4" s="9">
        <f>IF(J4&lt;&gt;0,-(J4-H4)/J4,"")</f>
      </c>
      <c r="L4" s="8">
        <v>268074879</v>
      </c>
      <c r="M4" s="8">
        <v>148501</v>
      </c>
      <c r="O4" s="10"/>
      <c r="Q4" s="10"/>
    </row>
    <row r="5" spans="1:15" ht="15.75" customHeight="1">
      <c r="A5" s="6">
        <v>2</v>
      </c>
      <c r="B5" s="11" t="s">
        <v>1719</v>
      </c>
      <c r="C5" s="11" t="s">
        <v>1718</v>
      </c>
      <c r="D5" s="238">
        <v>44658</v>
      </c>
      <c r="E5" s="239" t="s">
        <v>24</v>
      </c>
      <c r="F5" s="117">
        <v>74</v>
      </c>
      <c r="G5" s="89">
        <f>ROUNDUP(DATEDIF(D5,$B$204,"d")/7,0)</f>
        <v>2</v>
      </c>
      <c r="H5" s="284">
        <v>98259072</v>
      </c>
      <c r="I5" s="8">
        <v>62037</v>
      </c>
      <c r="J5" s="284">
        <v>126270720</v>
      </c>
      <c r="K5" s="9">
        <f>IF(J5&lt;&gt;0,-(J5-H5)/J5,"")</f>
        <v>-0.22183803180974973</v>
      </c>
      <c r="L5" s="284">
        <v>228299557</v>
      </c>
      <c r="M5" s="8">
        <v>140151</v>
      </c>
      <c r="O5" s="10"/>
    </row>
    <row r="6" spans="1:17" ht="15.75" customHeight="1">
      <c r="A6" s="6">
        <v>3</v>
      </c>
      <c r="B6" s="11" t="s">
        <v>1720</v>
      </c>
      <c r="C6" s="11" t="s">
        <v>1721</v>
      </c>
      <c r="D6" s="238">
        <v>44658</v>
      </c>
      <c r="E6" s="239" t="s">
        <v>24</v>
      </c>
      <c r="F6" s="116">
        <v>70</v>
      </c>
      <c r="G6" s="89">
        <f>ROUNDUP(DATEDIF(D6,$B$204,"d")/7,0)</f>
        <v>2</v>
      </c>
      <c r="H6" s="8">
        <v>28644075</v>
      </c>
      <c r="I6" s="8">
        <v>16387</v>
      </c>
      <c r="J6" s="8">
        <v>38034507</v>
      </c>
      <c r="K6" s="9">
        <f>IF(J6&lt;&gt;0,-(J6-H6)/J6,"")</f>
        <v>-0.24689243375758754</v>
      </c>
      <c r="L6" s="8">
        <v>66678582</v>
      </c>
      <c r="M6" s="8">
        <v>38152</v>
      </c>
      <c r="O6" s="10"/>
      <c r="Q6" s="10"/>
    </row>
    <row r="7" spans="1:15" ht="15.75" customHeight="1">
      <c r="A7" s="6">
        <v>4</v>
      </c>
      <c r="B7" s="11" t="s">
        <v>1713</v>
      </c>
      <c r="C7" s="11" t="s">
        <v>1713</v>
      </c>
      <c r="D7" s="238">
        <v>44651</v>
      </c>
      <c r="E7" s="239" t="s">
        <v>15</v>
      </c>
      <c r="F7" s="116">
        <v>59</v>
      </c>
      <c r="G7" s="89">
        <f>ROUNDUP(DATEDIF(D7,$B$204,"d")/7,0)</f>
        <v>3</v>
      </c>
      <c r="H7" s="284">
        <v>25570305</v>
      </c>
      <c r="I7" s="8">
        <v>14772</v>
      </c>
      <c r="J7" s="284">
        <v>48677295</v>
      </c>
      <c r="K7" s="9">
        <f>IF(J7&lt;&gt;0,-(J7-H7)/J7,"")</f>
        <v>-0.4746974950025469</v>
      </c>
      <c r="L7" s="284">
        <v>174048240</v>
      </c>
      <c r="M7" s="8">
        <v>97024</v>
      </c>
      <c r="O7" s="10"/>
    </row>
    <row r="8" spans="1:15" ht="15.75" customHeight="1">
      <c r="A8" s="6">
        <v>5</v>
      </c>
      <c r="B8" s="110" t="s">
        <v>1710</v>
      </c>
      <c r="C8" s="110" t="s">
        <v>1711</v>
      </c>
      <c r="D8" s="234">
        <v>44644</v>
      </c>
      <c r="E8" s="235" t="s">
        <v>24</v>
      </c>
      <c r="F8" s="117">
        <v>51</v>
      </c>
      <c r="G8" s="95">
        <f>ROUNDUP(DATEDIF(D8,$B$204,"d")/7,0)</f>
        <v>4</v>
      </c>
      <c r="H8" s="242">
        <v>23926630</v>
      </c>
      <c r="I8" s="96">
        <v>14676</v>
      </c>
      <c r="J8" s="242">
        <v>26085650</v>
      </c>
      <c r="K8" s="9">
        <f>IF(J8&lt;&gt;0,-(J8-H8)/J8,"")</f>
        <v>-0.08276657855947618</v>
      </c>
      <c r="L8" s="242">
        <v>132075655</v>
      </c>
      <c r="M8" s="96">
        <v>82667</v>
      </c>
      <c r="O8" s="10"/>
    </row>
    <row r="9" spans="1:15" ht="15.75" customHeight="1">
      <c r="A9" s="6">
        <v>6</v>
      </c>
      <c r="B9" s="363" t="s">
        <v>1728</v>
      </c>
      <c r="C9" s="363" t="s">
        <v>1729</v>
      </c>
      <c r="D9" s="238">
        <v>44665</v>
      </c>
      <c r="E9" s="296" t="s">
        <v>30</v>
      </c>
      <c r="F9" s="236">
        <v>68</v>
      </c>
      <c r="G9" s="95">
        <f>ROUNDUP(DATEDIF(D9,$B$204,"d")/7,0)</f>
        <v>1</v>
      </c>
      <c r="H9" s="96">
        <v>18160625</v>
      </c>
      <c r="I9" s="96">
        <v>11417</v>
      </c>
      <c r="J9" s="96"/>
      <c r="K9" s="9">
        <f>IF(J9&lt;&gt;0,-(J9-H9)/J9,"")</f>
      </c>
      <c r="L9" s="96">
        <v>18160625</v>
      </c>
      <c r="M9" s="96">
        <v>11417</v>
      </c>
      <c r="O9" s="10"/>
    </row>
    <row r="10" spans="1:15" ht="15.75" customHeight="1">
      <c r="A10" s="6">
        <v>7</v>
      </c>
      <c r="B10" s="110" t="s">
        <v>1682</v>
      </c>
      <c r="C10" s="110" t="s">
        <v>1682</v>
      </c>
      <c r="D10" s="234">
        <v>44602</v>
      </c>
      <c r="E10" s="235" t="s">
        <v>15</v>
      </c>
      <c r="F10" s="117">
        <v>64</v>
      </c>
      <c r="G10" s="89">
        <f>ROUNDUP(DATEDIF(D10,$B$204,"d")/7,0)</f>
        <v>10</v>
      </c>
      <c r="H10" s="242">
        <v>13795810</v>
      </c>
      <c r="I10" s="96">
        <v>7818</v>
      </c>
      <c r="J10" s="242">
        <v>17693695</v>
      </c>
      <c r="K10" s="9">
        <f>IF(J10&lt;&gt;0,-(J10-H10)/J10,"")</f>
        <v>-0.22029796489653516</v>
      </c>
      <c r="L10" s="242">
        <v>591450555</v>
      </c>
      <c r="M10" s="96">
        <v>332218</v>
      </c>
      <c r="O10" s="10"/>
    </row>
    <row r="11" spans="1:17" ht="15.75" customHeight="1">
      <c r="A11" s="6">
        <v>8</v>
      </c>
      <c r="B11" s="110" t="s">
        <v>1701</v>
      </c>
      <c r="C11" s="110" t="s">
        <v>1702</v>
      </c>
      <c r="D11" s="234">
        <v>44630</v>
      </c>
      <c r="E11" s="235" t="s">
        <v>70</v>
      </c>
      <c r="F11" s="274"/>
      <c r="G11" s="89">
        <f>ROUNDUP(DATEDIF(D11,$B$204,"d")/7,0)</f>
        <v>6</v>
      </c>
      <c r="H11" s="96">
        <v>10774573</v>
      </c>
      <c r="I11" s="96">
        <v>6504</v>
      </c>
      <c r="J11" s="96">
        <v>11379400</v>
      </c>
      <c r="K11" s="9">
        <f>IF(J11&lt;&gt;0,-(J11-H11)/J11,"")</f>
        <v>-0.05315104487055557</v>
      </c>
      <c r="L11" s="96">
        <v>146223199</v>
      </c>
      <c r="M11" s="96">
        <v>90935</v>
      </c>
      <c r="O11" s="10"/>
      <c r="Q11" s="10"/>
    </row>
    <row r="12" spans="1:17" ht="15.75" customHeight="1">
      <c r="A12" s="6">
        <v>9</v>
      </c>
      <c r="B12" s="110" t="s">
        <v>1690</v>
      </c>
      <c r="C12" s="110" t="s">
        <v>1691</v>
      </c>
      <c r="D12" s="234">
        <v>44616</v>
      </c>
      <c r="E12" s="235" t="s">
        <v>40</v>
      </c>
      <c r="F12" s="117">
        <v>18</v>
      </c>
      <c r="G12" s="89">
        <f>ROUNDUP(DATEDIF(D12,$B$204,"d")/7,0)</f>
        <v>8</v>
      </c>
      <c r="H12" s="242">
        <v>7813685</v>
      </c>
      <c r="I12" s="96">
        <v>4415</v>
      </c>
      <c r="J12" s="242">
        <v>9581435</v>
      </c>
      <c r="K12" s="112">
        <f>IF(J12&lt;&gt;0,-(J12-H12)/J12,"")</f>
        <v>-0.18449741609685813</v>
      </c>
      <c r="L12" s="242">
        <v>175672378</v>
      </c>
      <c r="M12" s="96">
        <v>102326</v>
      </c>
      <c r="O12" s="10"/>
      <c r="Q12" s="10"/>
    </row>
    <row r="13" spans="1:17" ht="15.75" customHeight="1">
      <c r="A13" s="6">
        <v>10</v>
      </c>
      <c r="B13" s="110" t="s">
        <v>1685</v>
      </c>
      <c r="C13" s="110" t="s">
        <v>1686</v>
      </c>
      <c r="D13" s="234">
        <v>44609</v>
      </c>
      <c r="E13" s="235" t="s">
        <v>70</v>
      </c>
      <c r="F13" s="274"/>
      <c r="G13" s="92">
        <f>ROUNDUP(DATEDIF(D13,$B$204,"d")/7,0)</f>
        <v>9</v>
      </c>
      <c r="H13" s="242">
        <v>6879350</v>
      </c>
      <c r="I13" s="96">
        <v>3838</v>
      </c>
      <c r="J13" s="242">
        <v>12996845</v>
      </c>
      <c r="K13" s="112">
        <f>IF(J13&lt;&gt;0,-(J13-H13)/J13,"")</f>
        <v>-0.47069077149108113</v>
      </c>
      <c r="L13" s="242">
        <v>289408904</v>
      </c>
      <c r="M13" s="96">
        <v>164347</v>
      </c>
      <c r="O13" s="10"/>
      <c r="Q13" s="10"/>
    </row>
    <row r="14" spans="1:15" ht="8.25" customHeight="1">
      <c r="A14" s="6"/>
      <c r="B14" s="15"/>
      <c r="C14" s="15"/>
      <c r="D14" s="212"/>
      <c r="E14" s="14"/>
      <c r="F14" s="16"/>
      <c r="G14" s="92"/>
      <c r="H14" s="17"/>
      <c r="I14" s="17"/>
      <c r="J14" s="17"/>
      <c r="K14" s="18"/>
      <c r="L14" s="17"/>
      <c r="M14" s="17"/>
      <c r="O14" s="10"/>
    </row>
    <row r="15" spans="1:15" ht="16.5">
      <c r="A15" s="19"/>
      <c r="B15" s="20" t="s">
        <v>31</v>
      </c>
      <c r="C15" s="21"/>
      <c r="D15" s="215"/>
      <c r="E15" s="22"/>
      <c r="F15" s="23"/>
      <c r="G15" s="23"/>
      <c r="H15" s="24">
        <f>SUM(H4:H14)</f>
        <v>501899004</v>
      </c>
      <c r="I15" s="24">
        <f>SUM(I4:I14)</f>
        <v>290365</v>
      </c>
      <c r="J15" s="24">
        <f>SUM(J4:J14)</f>
        <v>290719547</v>
      </c>
      <c r="K15" s="25">
        <f>H15/J15-1</f>
        <v>0.7264026763222771</v>
      </c>
      <c r="L15" s="24">
        <f>SUM(L4:L14)</f>
        <v>2090092574</v>
      </c>
      <c r="M15" s="24">
        <f>SUM(M4:M14)</f>
        <v>1207738</v>
      </c>
      <c r="O15" s="10"/>
    </row>
    <row r="16" spans="1:15" ht="8.25" customHeight="1">
      <c r="A16" s="6"/>
      <c r="B16" s="106"/>
      <c r="C16" s="106"/>
      <c r="D16" s="216"/>
      <c r="E16" s="107"/>
      <c r="F16" s="108"/>
      <c r="G16" s="92"/>
      <c r="H16" s="100"/>
      <c r="I16" s="101"/>
      <c r="J16" s="100"/>
      <c r="K16" s="109"/>
      <c r="L16" s="100"/>
      <c r="M16" s="101"/>
      <c r="O16" s="10"/>
    </row>
    <row r="17" spans="1:17" ht="15" customHeight="1">
      <c r="A17" s="161">
        <v>11</v>
      </c>
      <c r="B17" s="364" t="s">
        <v>1185</v>
      </c>
      <c r="C17" s="364" t="s">
        <v>1186</v>
      </c>
      <c r="D17" s="234">
        <v>44665</v>
      </c>
      <c r="E17" s="235" t="s">
        <v>30</v>
      </c>
      <c r="F17" s="236">
        <v>37</v>
      </c>
      <c r="G17" s="95">
        <f>ROUNDUP(DATEDIF(D17,$B$204,"d")/7,0)</f>
        <v>1</v>
      </c>
      <c r="H17" s="96">
        <v>6626350</v>
      </c>
      <c r="I17" s="96">
        <v>3807</v>
      </c>
      <c r="J17" s="96"/>
      <c r="K17" s="112">
        <f>IF(J17&lt;&gt;0,-(J17-H17)/J17,"")</f>
      </c>
      <c r="L17" s="96">
        <v>6626350</v>
      </c>
      <c r="M17" s="96">
        <v>3807</v>
      </c>
      <c r="O17" s="10"/>
      <c r="Q17" s="10"/>
    </row>
    <row r="18" spans="1:17" ht="15" customHeight="1">
      <c r="A18" s="161">
        <v>12</v>
      </c>
      <c r="B18" s="110" t="s">
        <v>1694</v>
      </c>
      <c r="C18" s="110" t="s">
        <v>1695</v>
      </c>
      <c r="D18" s="234">
        <v>44623</v>
      </c>
      <c r="E18" s="235" t="s">
        <v>15</v>
      </c>
      <c r="F18" s="117">
        <v>62</v>
      </c>
      <c r="G18" s="95">
        <f>ROUNDUP(DATEDIF(D18,$B$204,"d")/7,0)</f>
        <v>7</v>
      </c>
      <c r="H18" s="96">
        <v>6324515</v>
      </c>
      <c r="I18" s="96">
        <v>3349</v>
      </c>
      <c r="J18" s="96">
        <v>14197025</v>
      </c>
      <c r="K18" s="112">
        <f>IF(J18&lt;&gt;0,-(J18-H18)/J18,"")</f>
        <v>-0.5545182881624847</v>
      </c>
      <c r="L18" s="96">
        <v>428022655</v>
      </c>
      <c r="M18" s="96">
        <v>234831</v>
      </c>
      <c r="O18" s="10"/>
      <c r="Q18" s="10"/>
    </row>
    <row r="19" spans="1:17" ht="15" customHeight="1">
      <c r="A19" s="161">
        <v>13</v>
      </c>
      <c r="B19" s="359" t="s">
        <v>1731</v>
      </c>
      <c r="C19" s="359" t="s">
        <v>1730</v>
      </c>
      <c r="D19" s="234">
        <v>44672</v>
      </c>
      <c r="E19" s="177" t="s">
        <v>24</v>
      </c>
      <c r="F19" s="236">
        <v>29</v>
      </c>
      <c r="G19" s="95">
        <f>ROUNDUP(DATEDIF(D19,$B$204,"d")/7,0)</f>
        <v>0</v>
      </c>
      <c r="H19" s="342">
        <v>4892360</v>
      </c>
      <c r="I19" s="96">
        <v>2632</v>
      </c>
      <c r="J19" s="342"/>
      <c r="K19" s="112"/>
      <c r="L19" s="342">
        <v>4892360</v>
      </c>
      <c r="M19" s="96">
        <v>2632</v>
      </c>
      <c r="O19" s="10"/>
      <c r="Q19" s="10"/>
    </row>
    <row r="20" spans="1:17" ht="15" customHeight="1">
      <c r="A20" s="161">
        <v>14</v>
      </c>
      <c r="B20" s="293" t="s">
        <v>1620</v>
      </c>
      <c r="C20" s="293" t="s">
        <v>1620</v>
      </c>
      <c r="D20" s="234">
        <v>44525</v>
      </c>
      <c r="E20" s="344" t="s">
        <v>70</v>
      </c>
      <c r="F20" s="200"/>
      <c r="G20" s="95">
        <f>ROUNDUP(DATEDIF(D20,$B$204,"d")/7,0)</f>
        <v>21</v>
      </c>
      <c r="H20" s="389">
        <v>2534575</v>
      </c>
      <c r="I20" s="96">
        <v>1511</v>
      </c>
      <c r="J20" s="389">
        <v>3208967</v>
      </c>
      <c r="K20" s="112">
        <f>IF(J20&lt;&gt;0,-(J20-H20)/J20,"")</f>
        <v>-0.21015859620868646</v>
      </c>
      <c r="L20" s="389">
        <v>163342818</v>
      </c>
      <c r="M20" s="96">
        <v>101691</v>
      </c>
      <c r="O20" s="10"/>
      <c r="Q20" s="10"/>
    </row>
    <row r="21" spans="1:17" ht="15" customHeight="1">
      <c r="A21" s="161">
        <v>15</v>
      </c>
      <c r="B21" s="293" t="s">
        <v>1638</v>
      </c>
      <c r="C21" s="293" t="s">
        <v>1637</v>
      </c>
      <c r="D21" s="338">
        <v>44553</v>
      </c>
      <c r="E21" s="337" t="s">
        <v>24</v>
      </c>
      <c r="F21" s="336">
        <v>16</v>
      </c>
      <c r="G21" s="341">
        <f>ROUNDUP(DATEDIF(D21,$B$204,"d")/7,0)</f>
        <v>17</v>
      </c>
      <c r="H21" s="342">
        <v>2234040</v>
      </c>
      <c r="I21" s="96">
        <v>1436</v>
      </c>
      <c r="J21" s="342">
        <v>1658630</v>
      </c>
      <c r="K21" s="112">
        <f>IF(J21&lt;&gt;0,-(J21-H21)/J21,"")</f>
        <v>0.3469188426593032</v>
      </c>
      <c r="L21" s="342">
        <v>250340699</v>
      </c>
      <c r="M21" s="96">
        <v>162355</v>
      </c>
      <c r="O21" s="10"/>
      <c r="Q21" s="10"/>
    </row>
    <row r="22" spans="1:17" ht="15" customHeight="1">
      <c r="A22" s="161">
        <v>16</v>
      </c>
      <c r="B22" s="343" t="s">
        <v>1724</v>
      </c>
      <c r="C22" s="343" t="s">
        <v>1725</v>
      </c>
      <c r="D22" s="338">
        <v>44665</v>
      </c>
      <c r="E22" s="339" t="s">
        <v>21</v>
      </c>
      <c r="F22" s="340"/>
      <c r="G22" s="341">
        <f>ROUNDUP(DATEDIF(D22,$B$204,"d")/7,0)</f>
        <v>1</v>
      </c>
      <c r="H22" s="342">
        <v>2022635</v>
      </c>
      <c r="I22" s="96">
        <v>1427</v>
      </c>
      <c r="J22" s="342"/>
      <c r="K22" s="112">
        <f>IF(J22&lt;&gt;0,-(J22-H22)/J22,"")</f>
      </c>
      <c r="L22" s="96">
        <v>2022635</v>
      </c>
      <c r="M22" s="96">
        <v>1427</v>
      </c>
      <c r="O22" s="10"/>
      <c r="Q22" s="10"/>
    </row>
    <row r="23" spans="1:17" ht="15" customHeight="1">
      <c r="A23" s="161">
        <v>17</v>
      </c>
      <c r="B23" s="110" t="s">
        <v>1683</v>
      </c>
      <c r="C23" s="110" t="s">
        <v>1684</v>
      </c>
      <c r="D23" s="234">
        <v>44602</v>
      </c>
      <c r="E23" s="235" t="s">
        <v>24</v>
      </c>
      <c r="F23" s="117">
        <v>4</v>
      </c>
      <c r="G23" s="341">
        <f>ROUNDUP(DATEDIF(D23,$B$204,"d")/7,0)</f>
        <v>10</v>
      </c>
      <c r="H23" s="242">
        <v>1974750</v>
      </c>
      <c r="I23" s="96">
        <v>1002</v>
      </c>
      <c r="J23" s="242">
        <v>3228780</v>
      </c>
      <c r="K23" s="112">
        <f>IF(J23&lt;&gt;0,-(J23-H23)/J23,"")</f>
        <v>-0.3883912809172505</v>
      </c>
      <c r="L23" s="242">
        <v>242516177</v>
      </c>
      <c r="M23" s="96">
        <v>142408</v>
      </c>
      <c r="O23" s="10"/>
      <c r="Q23" s="10"/>
    </row>
    <row r="24" spans="1:17" ht="15" customHeight="1">
      <c r="A24" s="161">
        <v>18</v>
      </c>
      <c r="B24" s="11" t="s">
        <v>1626</v>
      </c>
      <c r="C24" s="11" t="s">
        <v>1627</v>
      </c>
      <c r="D24" s="238">
        <v>44532</v>
      </c>
      <c r="E24" s="239" t="s">
        <v>24</v>
      </c>
      <c r="F24" s="115">
        <v>18</v>
      </c>
      <c r="G24" s="341">
        <f>ROUNDUP(DATEDIF(D24,$B$204,"d")/7,0)</f>
        <v>20</v>
      </c>
      <c r="H24" s="242">
        <v>1698690</v>
      </c>
      <c r="I24" s="96">
        <v>1155</v>
      </c>
      <c r="J24" s="242">
        <v>1074645</v>
      </c>
      <c r="K24" s="112">
        <f>IF(J24&lt;&gt;0,-(J24-H24)/J24,"")</f>
        <v>0.5806987423753891</v>
      </c>
      <c r="L24" s="242">
        <v>303995009</v>
      </c>
      <c r="M24" s="96">
        <v>195738</v>
      </c>
      <c r="O24" s="10"/>
      <c r="Q24" s="10"/>
    </row>
    <row r="25" spans="1:17" ht="15" customHeight="1">
      <c r="A25" s="161">
        <v>19</v>
      </c>
      <c r="B25" s="110" t="s">
        <v>1722</v>
      </c>
      <c r="C25" s="110" t="s">
        <v>1722</v>
      </c>
      <c r="D25" s="234">
        <v>44658</v>
      </c>
      <c r="E25" s="297" t="s">
        <v>21</v>
      </c>
      <c r="F25" s="274"/>
      <c r="G25" s="95">
        <f>ROUNDUP(DATEDIF(D25,$B$204,"d")/7,0)</f>
        <v>2</v>
      </c>
      <c r="H25" s="96">
        <v>1285610</v>
      </c>
      <c r="I25" s="96">
        <v>737</v>
      </c>
      <c r="J25" s="96">
        <v>2571535</v>
      </c>
      <c r="K25" s="112">
        <f>IF(J25&lt;&gt;0,-(J25-H25)/J25,"")</f>
        <v>-0.5000612474650354</v>
      </c>
      <c r="L25" s="96">
        <v>3857145</v>
      </c>
      <c r="M25" s="96">
        <v>2734</v>
      </c>
      <c r="O25" s="10"/>
      <c r="Q25" s="10"/>
    </row>
    <row r="26" spans="1:17" ht="15" customHeight="1">
      <c r="A26" s="161">
        <v>20</v>
      </c>
      <c r="B26" s="110" t="s">
        <v>1712</v>
      </c>
      <c r="C26" s="110" t="s">
        <v>1712</v>
      </c>
      <c r="D26" s="234">
        <v>44644</v>
      </c>
      <c r="E26" s="235" t="s">
        <v>70</v>
      </c>
      <c r="F26" s="274"/>
      <c r="G26" s="95">
        <f>ROUNDUP(DATEDIF(D26,$B$204,"d")/7,0)</f>
        <v>4</v>
      </c>
      <c r="H26" s="242">
        <v>1008840</v>
      </c>
      <c r="I26" s="96">
        <v>622</v>
      </c>
      <c r="J26" s="242">
        <v>2135372</v>
      </c>
      <c r="K26" s="112">
        <f>IF(J26&lt;&gt;0,-(J26-H26)/J26,"")</f>
        <v>-0.5275577276465178</v>
      </c>
      <c r="L26" s="242">
        <v>12059697</v>
      </c>
      <c r="M26" s="96">
        <v>7416</v>
      </c>
      <c r="O26" s="10"/>
      <c r="Q26" s="10"/>
    </row>
    <row r="27" spans="1:17" ht="15" customHeight="1">
      <c r="A27" s="161">
        <v>21</v>
      </c>
      <c r="B27" s="110" t="s">
        <v>1677</v>
      </c>
      <c r="C27" s="110" t="s">
        <v>1677</v>
      </c>
      <c r="D27" s="234">
        <v>44595</v>
      </c>
      <c r="E27" s="177" t="s">
        <v>42</v>
      </c>
      <c r="F27" s="249"/>
      <c r="G27" s="95">
        <f>ROUNDUP(DATEDIF(D27,$B$204,"d")/7,0)</f>
        <v>11</v>
      </c>
      <c r="H27" s="96">
        <v>657705</v>
      </c>
      <c r="I27" s="96">
        <v>321</v>
      </c>
      <c r="J27" s="96">
        <v>524170</v>
      </c>
      <c r="K27" s="112">
        <f>IF(J27&lt;&gt;0,-(J27-H27)/J27,"")</f>
        <v>0.2547551366922945</v>
      </c>
      <c r="L27" s="96">
        <v>99025570</v>
      </c>
      <c r="M27" s="96">
        <v>55334</v>
      </c>
      <c r="O27" s="10"/>
      <c r="Q27" s="10"/>
    </row>
    <row r="28" spans="1:17" ht="15" customHeight="1">
      <c r="A28" s="161">
        <v>22</v>
      </c>
      <c r="B28" s="110" t="s">
        <v>1687</v>
      </c>
      <c r="C28" s="110" t="s">
        <v>1687</v>
      </c>
      <c r="D28" s="234">
        <v>44616</v>
      </c>
      <c r="E28" s="235" t="s">
        <v>24</v>
      </c>
      <c r="F28" s="117">
        <v>4</v>
      </c>
      <c r="G28" s="95">
        <f>ROUNDUP(DATEDIF(D28,$B$204,"d")/7,0)</f>
        <v>8</v>
      </c>
      <c r="H28" s="242">
        <v>478500</v>
      </c>
      <c r="I28" s="96">
        <v>333</v>
      </c>
      <c r="J28" s="242">
        <v>589650</v>
      </c>
      <c r="K28" s="112">
        <f>IF(J28&lt;&gt;0,-(J28-H28)/J28,"")</f>
        <v>-0.18850165352327652</v>
      </c>
      <c r="L28" s="242">
        <v>17555420</v>
      </c>
      <c r="M28" s="96">
        <v>11634</v>
      </c>
      <c r="O28" s="10"/>
      <c r="Q28" s="10"/>
    </row>
    <row r="29" spans="1:17" ht="15" customHeight="1">
      <c r="A29" s="161">
        <v>23</v>
      </c>
      <c r="B29" s="110" t="s">
        <v>1632</v>
      </c>
      <c r="C29" s="110" t="s">
        <v>1633</v>
      </c>
      <c r="D29" s="234">
        <v>44546</v>
      </c>
      <c r="E29" s="235" t="s">
        <v>15</v>
      </c>
      <c r="F29" s="117">
        <v>2</v>
      </c>
      <c r="G29" s="95">
        <f>ROUNDUP(DATEDIF(D29,$B$204,"d")/7,0)</f>
        <v>18</v>
      </c>
      <c r="H29" s="96">
        <v>465990</v>
      </c>
      <c r="I29" s="96">
        <v>333</v>
      </c>
      <c r="J29" s="96">
        <v>825680</v>
      </c>
      <c r="K29" s="112">
        <f>IF(J29&lt;&gt;0,-(J29-H29)/J29,"")</f>
        <v>-0.4356288150373026</v>
      </c>
      <c r="L29" s="96">
        <v>1082932220</v>
      </c>
      <c r="M29" s="96">
        <v>610912</v>
      </c>
      <c r="O29" s="10"/>
      <c r="Q29" s="10"/>
    </row>
    <row r="30" spans="1:17" ht="15" customHeight="1">
      <c r="A30" s="161">
        <v>24</v>
      </c>
      <c r="B30" s="293" t="s">
        <v>1708</v>
      </c>
      <c r="C30" s="293" t="s">
        <v>1709</v>
      </c>
      <c r="D30" s="234">
        <v>44638</v>
      </c>
      <c r="E30" s="297" t="s">
        <v>37</v>
      </c>
      <c r="F30" s="274"/>
      <c r="G30" s="95">
        <f>ROUNDUP(DATEDIF(D30,$B$204,"d")/7,0)</f>
        <v>5</v>
      </c>
      <c r="H30" s="390">
        <v>386750</v>
      </c>
      <c r="I30" s="391">
        <v>265</v>
      </c>
      <c r="J30" s="242">
        <v>964350</v>
      </c>
      <c r="K30" s="112">
        <f>IF(J30&lt;&gt;0,-(J30-H30)/J30,"")</f>
        <v>-0.5989526624150983</v>
      </c>
      <c r="L30" s="390">
        <v>6470390</v>
      </c>
      <c r="M30" s="391">
        <v>4668</v>
      </c>
      <c r="O30" s="10"/>
      <c r="Q30" s="10"/>
    </row>
    <row r="31" spans="1:17" ht="15" customHeight="1">
      <c r="A31" s="161">
        <v>25</v>
      </c>
      <c r="B31" s="110" t="s">
        <v>1703</v>
      </c>
      <c r="C31" s="293" t="s">
        <v>1704</v>
      </c>
      <c r="D31" s="234">
        <v>44637</v>
      </c>
      <c r="E31" s="335" t="s">
        <v>40</v>
      </c>
      <c r="F31" s="336">
        <v>5</v>
      </c>
      <c r="G31" s="95">
        <f>ROUNDUP(DATEDIF(D31,$B$204,"d")/7,0)</f>
        <v>5</v>
      </c>
      <c r="H31" s="242">
        <v>379435</v>
      </c>
      <c r="I31" s="96">
        <v>274</v>
      </c>
      <c r="J31" s="242">
        <v>811800</v>
      </c>
      <c r="K31" s="112">
        <f>IF(J31&lt;&gt;0,-(J31-H31)/J31,"")</f>
        <v>-0.53260039418576</v>
      </c>
      <c r="L31" s="242">
        <v>13772735</v>
      </c>
      <c r="M31" s="96">
        <v>8343</v>
      </c>
      <c r="O31" s="10"/>
      <c r="Q31" s="10"/>
    </row>
    <row r="32" spans="1:17" ht="15" customHeight="1">
      <c r="A32" s="161">
        <v>26</v>
      </c>
      <c r="B32" s="110" t="s">
        <v>1667</v>
      </c>
      <c r="C32" s="110" t="s">
        <v>1668</v>
      </c>
      <c r="D32" s="234">
        <v>44581</v>
      </c>
      <c r="E32" s="388" t="s">
        <v>37</v>
      </c>
      <c r="F32" s="274"/>
      <c r="G32" s="95">
        <f>ROUNDUP(DATEDIF(D32,$B$204,"d")/7,0)</f>
        <v>13</v>
      </c>
      <c r="H32" s="390">
        <v>376850</v>
      </c>
      <c r="I32" s="391">
        <v>248</v>
      </c>
      <c r="J32" s="242">
        <v>736200</v>
      </c>
      <c r="K32" s="112">
        <f>IF(J32&lt;&gt;0,-(J32-H32)/J32,"")</f>
        <v>-0.4881146427601195</v>
      </c>
      <c r="L32" s="390">
        <v>52817775</v>
      </c>
      <c r="M32" s="391">
        <v>33876</v>
      </c>
      <c r="O32" s="10"/>
      <c r="Q32" s="10"/>
    </row>
    <row r="33" spans="1:17" ht="15" customHeight="1">
      <c r="A33" s="161">
        <v>27</v>
      </c>
      <c r="B33" s="110" t="s">
        <v>1680</v>
      </c>
      <c r="C33" s="110" t="s">
        <v>1681</v>
      </c>
      <c r="D33" s="234">
        <v>44602</v>
      </c>
      <c r="E33" s="235" t="s">
        <v>30</v>
      </c>
      <c r="F33" s="117">
        <v>5</v>
      </c>
      <c r="G33" s="95">
        <f>ROUNDUP(DATEDIF(D33,$B$204,"d")/7,0)</f>
        <v>10</v>
      </c>
      <c r="H33" s="242">
        <v>323600</v>
      </c>
      <c r="I33" s="96">
        <v>249</v>
      </c>
      <c r="J33" s="242">
        <v>446960</v>
      </c>
      <c r="K33" s="112">
        <f>IF(J33&lt;&gt;0,-(J33-H33)/J33,"")</f>
        <v>-0.27599785215679257</v>
      </c>
      <c r="L33" s="242">
        <v>32814059</v>
      </c>
      <c r="M33" s="96">
        <v>20830</v>
      </c>
      <c r="O33" s="10"/>
      <c r="Q33" s="10"/>
    </row>
    <row r="34" spans="1:17" ht="15" customHeight="1">
      <c r="A34" s="161">
        <v>28</v>
      </c>
      <c r="B34" s="11" t="s">
        <v>1678</v>
      </c>
      <c r="C34" s="11" t="s">
        <v>1679</v>
      </c>
      <c r="D34" s="238">
        <v>44595</v>
      </c>
      <c r="E34" s="239" t="s">
        <v>70</v>
      </c>
      <c r="F34" s="294"/>
      <c r="G34" s="95">
        <f>ROUNDUP(DATEDIF(D34,$B$204,"d")/7,0)</f>
        <v>11</v>
      </c>
      <c r="H34" s="96">
        <v>251750</v>
      </c>
      <c r="I34" s="96">
        <v>125</v>
      </c>
      <c r="J34" s="96">
        <v>475095</v>
      </c>
      <c r="K34" s="112">
        <f>IF(J34&lt;&gt;0,-(J34-H34)/J34,"")</f>
        <v>-0.47010597880423916</v>
      </c>
      <c r="L34" s="96">
        <v>57353555</v>
      </c>
      <c r="M34" s="96">
        <v>32820</v>
      </c>
      <c r="O34" s="10"/>
      <c r="Q34" s="10"/>
    </row>
    <row r="35" spans="1:17" ht="15" customHeight="1">
      <c r="A35" s="161">
        <v>29</v>
      </c>
      <c r="B35" s="110" t="s">
        <v>1697</v>
      </c>
      <c r="C35" s="293" t="s">
        <v>1698</v>
      </c>
      <c r="D35" s="234">
        <v>44637</v>
      </c>
      <c r="E35" s="235" t="s">
        <v>30</v>
      </c>
      <c r="F35" s="115">
        <v>5</v>
      </c>
      <c r="G35" s="95">
        <f>ROUNDUP(DATEDIF(D35,$B$204,"d")/7,0)</f>
        <v>5</v>
      </c>
      <c r="H35" s="96">
        <v>220900</v>
      </c>
      <c r="I35" s="96">
        <v>169</v>
      </c>
      <c r="J35" s="96">
        <v>442880</v>
      </c>
      <c r="K35" s="112">
        <f>IF(J35&lt;&gt;0,-(J35-H35)/J35,"")</f>
        <v>-0.5012192919075145</v>
      </c>
      <c r="L35" s="96">
        <v>5865335</v>
      </c>
      <c r="M35" s="96">
        <v>4255</v>
      </c>
      <c r="O35" s="10"/>
      <c r="Q35" s="10"/>
    </row>
    <row r="36" spans="1:17" ht="15" customHeight="1">
      <c r="A36" s="161">
        <v>30</v>
      </c>
      <c r="B36" s="110" t="s">
        <v>1439</v>
      </c>
      <c r="C36" s="293" t="s">
        <v>1440</v>
      </c>
      <c r="D36" s="220">
        <v>44371</v>
      </c>
      <c r="E36" s="393" t="s">
        <v>15</v>
      </c>
      <c r="F36" s="115">
        <v>7</v>
      </c>
      <c r="G36" s="95">
        <f>ROUNDUP(DATEDIF(D36,$B$204,"d")/7,0)</f>
        <v>43</v>
      </c>
      <c r="H36" s="96">
        <v>199820</v>
      </c>
      <c r="I36" s="96">
        <v>180</v>
      </c>
      <c r="J36" s="96">
        <v>26250</v>
      </c>
      <c r="K36" s="112">
        <f>IF(J36&lt;&gt;0,-(J36-H36)/J36,"")</f>
        <v>6.612190476190476</v>
      </c>
      <c r="L36" s="96">
        <v>155592880</v>
      </c>
      <c r="M36" s="96">
        <v>110913</v>
      </c>
      <c r="O36" s="10"/>
      <c r="Q36" s="10"/>
    </row>
    <row r="37" spans="1:17" ht="15" customHeight="1">
      <c r="A37" s="161">
        <v>31</v>
      </c>
      <c r="B37" s="11" t="s">
        <v>1716</v>
      </c>
      <c r="C37" s="11" t="s">
        <v>1717</v>
      </c>
      <c r="D37" s="238">
        <v>44651</v>
      </c>
      <c r="E37" s="239" t="s">
        <v>30</v>
      </c>
      <c r="F37" s="115">
        <v>6</v>
      </c>
      <c r="G37" s="95">
        <f>ROUNDUP(DATEDIF(D37,$B$204,"d")/7,0)</f>
        <v>3</v>
      </c>
      <c r="H37" s="242">
        <v>176399</v>
      </c>
      <c r="I37" s="96">
        <v>144</v>
      </c>
      <c r="J37" s="242">
        <v>563365</v>
      </c>
      <c r="K37" s="112">
        <f>IF(J37&lt;&gt;0,-(J37-H37)/J37,"")</f>
        <v>-0.6868832817090164</v>
      </c>
      <c r="L37" s="242">
        <v>1460004</v>
      </c>
      <c r="M37" s="96">
        <v>982</v>
      </c>
      <c r="O37" s="10"/>
      <c r="Q37" s="10"/>
    </row>
    <row r="38" spans="1:17" ht="15" customHeight="1">
      <c r="A38" s="161">
        <v>32</v>
      </c>
      <c r="B38" s="110" t="s">
        <v>1618</v>
      </c>
      <c r="C38" s="110" t="s">
        <v>1619</v>
      </c>
      <c r="D38" s="245">
        <v>44525</v>
      </c>
      <c r="E38" s="235" t="s">
        <v>70</v>
      </c>
      <c r="F38" s="200"/>
      <c r="G38" s="95">
        <f>ROUNDUP(DATEDIF(D38,$B$204,"d")/7,0)</f>
        <v>21</v>
      </c>
      <c r="H38" s="204">
        <v>92560</v>
      </c>
      <c r="I38" s="96">
        <v>104</v>
      </c>
      <c r="J38" s="204">
        <v>227270</v>
      </c>
      <c r="K38" s="112">
        <f>IF(J38&lt;&gt;0,-(J38-H38)/J38,"")</f>
        <v>-0.5927311127733533</v>
      </c>
      <c r="L38" s="204">
        <v>296154542</v>
      </c>
      <c r="M38" s="96">
        <v>174017</v>
      </c>
      <c r="O38" s="10"/>
      <c r="Q38" s="10"/>
    </row>
    <row r="39" spans="1:17" ht="15" customHeight="1">
      <c r="A39" s="161">
        <v>33</v>
      </c>
      <c r="B39" s="110" t="s">
        <v>1589</v>
      </c>
      <c r="C39" s="110" t="s">
        <v>1590</v>
      </c>
      <c r="D39" s="217">
        <v>44497</v>
      </c>
      <c r="E39" s="178" t="s">
        <v>40</v>
      </c>
      <c r="F39" s="115">
        <v>1</v>
      </c>
      <c r="G39" s="95">
        <f>ROUNDUP(DATEDIF(D39,$B$204,"d")/7,0)</f>
        <v>25</v>
      </c>
      <c r="H39" s="96">
        <v>77430</v>
      </c>
      <c r="I39" s="96">
        <v>87</v>
      </c>
      <c r="J39" s="96">
        <v>58740</v>
      </c>
      <c r="K39" s="112">
        <f>IF(J39&lt;&gt;0,-(J39-H39)/J39,"")</f>
        <v>0.3181818181818182</v>
      </c>
      <c r="L39" s="204">
        <v>67420560</v>
      </c>
      <c r="M39" s="96">
        <v>47996</v>
      </c>
      <c r="O39" s="10"/>
      <c r="Q39" s="10"/>
    </row>
    <row r="40" spans="1:17" ht="15" customHeight="1">
      <c r="A40" s="161">
        <v>34</v>
      </c>
      <c r="B40" s="110" t="s">
        <v>1594</v>
      </c>
      <c r="C40" s="110" t="s">
        <v>1595</v>
      </c>
      <c r="D40" s="214">
        <v>44497</v>
      </c>
      <c r="E40" s="178" t="s">
        <v>70</v>
      </c>
      <c r="F40" s="200"/>
      <c r="G40" s="95">
        <f>ROUNDUP(DATEDIF(D40,$B$204,"d")/7,0)</f>
        <v>25</v>
      </c>
      <c r="H40" s="96">
        <v>63200</v>
      </c>
      <c r="I40" s="96">
        <v>41</v>
      </c>
      <c r="J40" s="96">
        <v>124800</v>
      </c>
      <c r="K40" s="112">
        <f>IF(J40&lt;&gt;0,-(J40-H40)/J40,"")</f>
        <v>-0.4935897435897436</v>
      </c>
      <c r="L40" s="204">
        <v>28792129</v>
      </c>
      <c r="M40" s="96">
        <v>18934</v>
      </c>
      <c r="O40" s="10"/>
      <c r="Q40" s="10"/>
    </row>
    <row r="41" spans="1:17" ht="15" customHeight="1">
      <c r="A41" s="161">
        <v>35</v>
      </c>
      <c r="B41" s="110" t="s">
        <v>1669</v>
      </c>
      <c r="C41" s="110" t="s">
        <v>1670</v>
      </c>
      <c r="D41" s="234">
        <v>44581</v>
      </c>
      <c r="E41" s="235" t="s">
        <v>40</v>
      </c>
      <c r="F41" s="117">
        <v>1</v>
      </c>
      <c r="G41" s="95">
        <f>ROUNDUP(DATEDIF(D41,$B$204,"d")/7,0)</f>
        <v>13</v>
      </c>
      <c r="H41" s="204">
        <v>17850</v>
      </c>
      <c r="I41" s="96">
        <v>21</v>
      </c>
      <c r="J41" s="204"/>
      <c r="K41" s="112">
        <f>IF(J41&lt;&gt;0,-(J41-H41)/J41,"")</f>
      </c>
      <c r="L41" s="204">
        <v>43374240</v>
      </c>
      <c r="M41" s="96">
        <v>25657</v>
      </c>
      <c r="O41" s="10"/>
      <c r="Q41" s="10"/>
    </row>
    <row r="42" spans="1:17" ht="15" customHeight="1">
      <c r="A42" s="161">
        <v>36</v>
      </c>
      <c r="B42" s="110" t="s">
        <v>1605</v>
      </c>
      <c r="C42" s="110" t="s">
        <v>1605</v>
      </c>
      <c r="D42" s="214">
        <v>44511</v>
      </c>
      <c r="E42" s="177" t="s">
        <v>70</v>
      </c>
      <c r="F42" s="249"/>
      <c r="G42" s="95">
        <f>ROUNDUP(DATEDIF(D42,$B$204,"d")/7,0)</f>
        <v>23</v>
      </c>
      <c r="H42" s="204">
        <v>14100</v>
      </c>
      <c r="I42" s="96">
        <v>14</v>
      </c>
      <c r="J42" s="204"/>
      <c r="K42" s="112">
        <f>IF(J42&lt;&gt;0,-(J42-H42)/J42,"")</f>
      </c>
      <c r="L42" s="204">
        <v>26780502</v>
      </c>
      <c r="M42" s="96">
        <v>20485</v>
      </c>
      <c r="O42" s="10"/>
      <c r="Q42" s="10"/>
    </row>
    <row r="43" spans="1:17" ht="15" customHeight="1">
      <c r="A43" s="161">
        <v>37</v>
      </c>
      <c r="B43" s="110" t="s">
        <v>1657</v>
      </c>
      <c r="C43" s="110" t="s">
        <v>1657</v>
      </c>
      <c r="D43" s="234">
        <v>44567</v>
      </c>
      <c r="E43" s="235" t="s">
        <v>70</v>
      </c>
      <c r="F43" s="249"/>
      <c r="G43" s="95">
        <f>ROUNDUP(DATEDIF(D43,$B$204,"d")/7,0)</f>
        <v>15</v>
      </c>
      <c r="H43" s="96">
        <v>1900</v>
      </c>
      <c r="I43" s="96">
        <v>2</v>
      </c>
      <c r="J43" s="96">
        <v>61800</v>
      </c>
      <c r="K43" s="112">
        <f>IF(J43&lt;&gt;0,-(J43-H43)/J43,"")</f>
        <v>-0.9692556634304207</v>
      </c>
      <c r="L43" s="96">
        <v>63221397</v>
      </c>
      <c r="M43" s="96">
        <v>39186</v>
      </c>
      <c r="O43" s="10"/>
      <c r="Q43" s="10"/>
    </row>
    <row r="44" spans="1:17" ht="15" customHeight="1" hidden="1">
      <c r="A44" s="161">
        <v>33</v>
      </c>
      <c r="B44" s="110" t="s">
        <v>1705</v>
      </c>
      <c r="C44" s="110" t="s">
        <v>1705</v>
      </c>
      <c r="D44" s="234">
        <v>44637</v>
      </c>
      <c r="E44" s="280" t="s">
        <v>284</v>
      </c>
      <c r="F44" s="236">
        <v>44</v>
      </c>
      <c r="G44" s="95">
        <f>ROUNDUP(DATEDIF(D44,$B$204,"d")/7,0)</f>
        <v>5</v>
      </c>
      <c r="H44" s="242"/>
      <c r="I44" s="96"/>
      <c r="J44" s="242"/>
      <c r="K44" s="112">
        <f>IF(J44&lt;&gt;0,-(J44-H44)/J44,"")</f>
      </c>
      <c r="L44" s="242"/>
      <c r="M44" s="96"/>
      <c r="O44" s="10"/>
      <c r="Q44" s="10"/>
    </row>
    <row r="45" spans="1:17" ht="15" customHeight="1" hidden="1">
      <c r="A45" s="161">
        <v>34</v>
      </c>
      <c r="B45" s="110" t="s">
        <v>1436</v>
      </c>
      <c r="C45" s="110" t="s">
        <v>1436</v>
      </c>
      <c r="D45" s="220">
        <v>44364</v>
      </c>
      <c r="E45" s="111" t="s">
        <v>70</v>
      </c>
      <c r="F45" s="249"/>
      <c r="G45" s="95">
        <f>ROUNDUP(DATEDIF(D45,$B$204,"d")/7,0)</f>
        <v>44</v>
      </c>
      <c r="H45" s="204"/>
      <c r="I45" s="96"/>
      <c r="J45" s="204"/>
      <c r="K45" s="112">
        <f>IF(J45&lt;&gt;0,-(J45-H45)/J45,"")</f>
      </c>
      <c r="L45" s="204"/>
      <c r="M45" s="96"/>
      <c r="O45" s="10"/>
      <c r="Q45" s="10"/>
    </row>
    <row r="46" spans="1:17" ht="15" customHeight="1" hidden="1">
      <c r="A46" s="161">
        <v>35</v>
      </c>
      <c r="B46" s="110" t="s">
        <v>1630</v>
      </c>
      <c r="C46" s="110" t="s">
        <v>1630</v>
      </c>
      <c r="D46" s="234">
        <v>44539</v>
      </c>
      <c r="E46" s="235" t="s">
        <v>15</v>
      </c>
      <c r="F46" s="117">
        <v>1</v>
      </c>
      <c r="G46" s="95">
        <f>ROUNDUP(DATEDIF(D46,$B$204,"d")/7,0)</f>
        <v>19</v>
      </c>
      <c r="H46" s="96"/>
      <c r="I46" s="96"/>
      <c r="J46" s="96"/>
      <c r="K46" s="112">
        <f>IF(J46&lt;&gt;0,-(J46-H46)/J46,"")</f>
      </c>
      <c r="L46" s="96"/>
      <c r="M46" s="96"/>
      <c r="O46" s="10"/>
      <c r="Q46" s="10"/>
    </row>
    <row r="47" spans="1:17" ht="15" customHeight="1" hidden="1">
      <c r="A47" s="161">
        <v>36</v>
      </c>
      <c r="B47" s="110" t="s">
        <v>1660</v>
      </c>
      <c r="C47" s="110" t="s">
        <v>1661</v>
      </c>
      <c r="D47" s="234">
        <v>44574</v>
      </c>
      <c r="E47" s="235" t="s">
        <v>70</v>
      </c>
      <c r="F47" s="274"/>
      <c r="G47" s="95">
        <f>ROUNDUP(DATEDIF(D47,$B$204,"d")/7,0)</f>
        <v>14</v>
      </c>
      <c r="H47" s="96"/>
      <c r="I47" s="96"/>
      <c r="J47" s="96"/>
      <c r="K47" s="112">
        <f>IF(J47&lt;&gt;0,-(J47-H47)/J47,"")</f>
      </c>
      <c r="L47" s="96"/>
      <c r="M47" s="96"/>
      <c r="O47" s="10"/>
      <c r="Q47" s="10"/>
    </row>
    <row r="48" spans="1:17" ht="15" customHeight="1" hidden="1">
      <c r="A48" s="161">
        <v>37</v>
      </c>
      <c r="B48" s="110" t="s">
        <v>1662</v>
      </c>
      <c r="C48" s="281">
        <v>355</v>
      </c>
      <c r="D48" s="234">
        <v>44574</v>
      </c>
      <c r="E48" s="177" t="s">
        <v>42</v>
      </c>
      <c r="F48" s="249"/>
      <c r="G48" s="95">
        <f>ROUNDUP(DATEDIF(D48,$B$204,"d")/7,0)</f>
        <v>14</v>
      </c>
      <c r="H48" s="96"/>
      <c r="I48" s="96"/>
      <c r="J48" s="96"/>
      <c r="K48" s="112">
        <f>IF(J48&lt;&gt;0,-(J48-H48)/J48,"")</f>
      </c>
      <c r="L48" s="96"/>
      <c r="M48" s="96"/>
      <c r="O48" s="10"/>
      <c r="Q48" s="10"/>
    </row>
    <row r="49" spans="1:17" ht="15" customHeight="1" hidden="1">
      <c r="A49" s="161"/>
      <c r="B49" s="110" t="s">
        <v>1655</v>
      </c>
      <c r="C49" s="110" t="s">
        <v>1656</v>
      </c>
      <c r="D49" s="234">
        <v>44567</v>
      </c>
      <c r="E49" s="235" t="s">
        <v>15</v>
      </c>
      <c r="F49" s="322">
        <v>1</v>
      </c>
      <c r="G49" s="95">
        <f>ROUNDUP(DATEDIF(D49,$B$204,"d")/7,0)</f>
        <v>15</v>
      </c>
      <c r="H49" s="96"/>
      <c r="I49" s="96"/>
      <c r="J49" s="96"/>
      <c r="K49" s="112">
        <f>IF(J49&lt;&gt;0,-(J49-H49)/J49,"")</f>
      </c>
      <c r="L49" s="96"/>
      <c r="M49" s="96"/>
      <c r="O49" s="10"/>
      <c r="Q49" s="10"/>
    </row>
    <row r="50" spans="1:17" ht="15" customHeight="1" hidden="1">
      <c r="A50" s="161"/>
      <c r="B50" s="110" t="s">
        <v>1631</v>
      </c>
      <c r="C50" s="110" t="s">
        <v>1631</v>
      </c>
      <c r="D50" s="234">
        <v>44539</v>
      </c>
      <c r="E50" s="235" t="s">
        <v>70</v>
      </c>
      <c r="F50" s="249"/>
      <c r="G50" s="95">
        <f>ROUNDUP(DATEDIF(D50,$B$204,"d")/7,0)</f>
        <v>19</v>
      </c>
      <c r="H50" s="204"/>
      <c r="I50" s="96"/>
      <c r="J50" s="204"/>
      <c r="K50" s="112">
        <f>IF(J50&lt;&gt;0,-(J50-H50)/J50,"")</f>
      </c>
      <c r="L50" s="204"/>
      <c r="M50" s="96"/>
      <c r="O50" s="10"/>
      <c r="Q50" s="10"/>
    </row>
    <row r="51" spans="1:17" ht="15" customHeight="1" hidden="1">
      <c r="A51" s="161">
        <v>38</v>
      </c>
      <c r="B51" s="27" t="s">
        <v>1578</v>
      </c>
      <c r="C51" s="27" t="s">
        <v>1579</v>
      </c>
      <c r="D51" s="219">
        <v>44490</v>
      </c>
      <c r="E51" s="26" t="s">
        <v>15</v>
      </c>
      <c r="F51" s="117">
        <v>1</v>
      </c>
      <c r="G51" s="95">
        <f>ROUNDUP(DATEDIF(D51,$B$204,"d")/7,0)</f>
        <v>26</v>
      </c>
      <c r="H51" s="96"/>
      <c r="I51" s="96"/>
      <c r="J51" s="96"/>
      <c r="K51" s="112">
        <f>IF(J51&lt;&gt;0,-(J51-H51)/J51,"")</f>
      </c>
      <c r="L51" s="96"/>
      <c r="M51" s="96"/>
      <c r="O51" s="10"/>
      <c r="Q51" s="10"/>
    </row>
    <row r="52" spans="1:17" ht="15" customHeight="1" hidden="1">
      <c r="A52" s="161">
        <v>39</v>
      </c>
      <c r="B52" s="110" t="s">
        <v>1419</v>
      </c>
      <c r="C52" s="110" t="s">
        <v>1420</v>
      </c>
      <c r="D52" s="220">
        <v>44350</v>
      </c>
      <c r="E52" s="111" t="s">
        <v>70</v>
      </c>
      <c r="F52" s="249"/>
      <c r="G52" s="95">
        <f>ROUNDUP(DATEDIF(D52,$B$204,"d")/7,0)</f>
        <v>46</v>
      </c>
      <c r="H52" s="204"/>
      <c r="I52" s="96"/>
      <c r="J52" s="204"/>
      <c r="K52" s="112">
        <f>IF(J52&lt;&gt;0,-(J52-H52)/J52,"")</f>
      </c>
      <c r="L52" s="204"/>
      <c r="M52" s="96"/>
      <c r="O52" s="10"/>
      <c r="Q52" s="10"/>
    </row>
    <row r="53" spans="1:17" ht="15" customHeight="1" hidden="1">
      <c r="A53" s="161">
        <v>32</v>
      </c>
      <c r="B53" s="110" t="s">
        <v>1714</v>
      </c>
      <c r="C53" s="110" t="s">
        <v>1715</v>
      </c>
      <c r="D53" s="234">
        <v>44651</v>
      </c>
      <c r="E53" s="235" t="s">
        <v>21</v>
      </c>
      <c r="F53" s="274"/>
      <c r="G53" s="95">
        <f aca="true" t="shared" si="0" ref="G50:G81">ROUNDUP(DATEDIF(D53,$B$204,"d")/7,0)</f>
        <v>3</v>
      </c>
      <c r="H53" s="242"/>
      <c r="I53" s="96"/>
      <c r="J53" s="242"/>
      <c r="K53" s="112">
        <f aca="true" t="shared" si="1" ref="K53:K62">IF(J53&lt;&gt;0,-(J53-H53)/J53,"")</f>
      </c>
      <c r="L53" s="242"/>
      <c r="M53" s="96"/>
      <c r="O53" s="10"/>
      <c r="Q53" s="10"/>
    </row>
    <row r="54" spans="1:17" ht="15" customHeight="1" hidden="1">
      <c r="A54" s="161">
        <v>33</v>
      </c>
      <c r="B54" s="110" t="s">
        <v>1616</v>
      </c>
      <c r="C54" s="110" t="s">
        <v>1617</v>
      </c>
      <c r="D54" s="214">
        <v>44518</v>
      </c>
      <c r="E54" s="177" t="s">
        <v>15</v>
      </c>
      <c r="F54" s="117">
        <v>1</v>
      </c>
      <c r="G54" s="95">
        <f t="shared" si="0"/>
        <v>22</v>
      </c>
      <c r="H54" s="242"/>
      <c r="I54" s="96"/>
      <c r="J54" s="242"/>
      <c r="K54" s="112">
        <f t="shared" si="1"/>
      </c>
      <c r="L54" s="242"/>
      <c r="M54" s="96"/>
      <c r="O54" s="10"/>
      <c r="Q54" s="10"/>
    </row>
    <row r="55" spans="1:17" ht="15" customHeight="1" hidden="1">
      <c r="A55" s="161">
        <v>34</v>
      </c>
      <c r="B55" s="110" t="s">
        <v>1470</v>
      </c>
      <c r="C55" s="110" t="s">
        <v>1471</v>
      </c>
      <c r="D55" s="218">
        <v>44392</v>
      </c>
      <c r="E55" s="178" t="s">
        <v>40</v>
      </c>
      <c r="F55" s="295">
        <v>1</v>
      </c>
      <c r="G55" s="95">
        <f t="shared" si="0"/>
        <v>40</v>
      </c>
      <c r="H55" s="96"/>
      <c r="I55" s="96"/>
      <c r="J55" s="96"/>
      <c r="K55" s="112">
        <f t="shared" si="1"/>
      </c>
      <c r="L55" s="96"/>
      <c r="M55" s="96"/>
      <c r="O55" s="10"/>
      <c r="Q55" s="10"/>
    </row>
    <row r="56" spans="1:17" ht="15" customHeight="1" hidden="1">
      <c r="A56" s="161">
        <v>35</v>
      </c>
      <c r="B56" s="11" t="s">
        <v>1706</v>
      </c>
      <c r="C56" s="11" t="s">
        <v>1707</v>
      </c>
      <c r="D56" s="238">
        <v>44637</v>
      </c>
      <c r="E56" s="239" t="s">
        <v>30</v>
      </c>
      <c r="F56" s="115">
        <v>35</v>
      </c>
      <c r="G56" s="95">
        <f t="shared" si="0"/>
        <v>5</v>
      </c>
      <c r="H56" s="242"/>
      <c r="I56" s="96"/>
      <c r="J56" s="242"/>
      <c r="K56" s="112">
        <f t="shared" si="1"/>
      </c>
      <c r="L56" s="242"/>
      <c r="M56" s="96"/>
      <c r="O56" s="10"/>
      <c r="Q56" s="10"/>
    </row>
    <row r="57" spans="1:17" ht="15" customHeight="1" hidden="1">
      <c r="A57" s="161">
        <v>36</v>
      </c>
      <c r="B57" s="110" t="s">
        <v>1699</v>
      </c>
      <c r="C57" s="110" t="s">
        <v>1700</v>
      </c>
      <c r="D57" s="234">
        <v>44630</v>
      </c>
      <c r="E57" s="235" t="s">
        <v>37</v>
      </c>
      <c r="F57" s="274"/>
      <c r="G57" s="95">
        <f t="shared" si="0"/>
        <v>6</v>
      </c>
      <c r="H57" s="96"/>
      <c r="I57" s="96"/>
      <c r="J57" s="96"/>
      <c r="K57" s="112">
        <f t="shared" si="1"/>
      </c>
      <c r="L57" s="96"/>
      <c r="M57" s="96"/>
      <c r="O57" s="10"/>
      <c r="Q57" s="10"/>
    </row>
    <row r="58" spans="1:17" ht="15" customHeight="1" hidden="1">
      <c r="A58" s="161">
        <v>37</v>
      </c>
      <c r="B58" s="110" t="s">
        <v>1692</v>
      </c>
      <c r="C58" s="110" t="s">
        <v>1693</v>
      </c>
      <c r="D58" s="234">
        <v>44616</v>
      </c>
      <c r="E58" s="235" t="s">
        <v>30</v>
      </c>
      <c r="F58" s="295">
        <v>4</v>
      </c>
      <c r="G58" s="95">
        <f t="shared" si="0"/>
        <v>8</v>
      </c>
      <c r="H58" s="242"/>
      <c r="I58" s="96"/>
      <c r="J58" s="242"/>
      <c r="K58" s="112">
        <f t="shared" si="1"/>
      </c>
      <c r="L58" s="242"/>
      <c r="M58" s="96"/>
      <c r="O58" s="10"/>
      <c r="Q58" s="10"/>
    </row>
    <row r="59" spans="1:17" ht="15" customHeight="1" hidden="1">
      <c r="A59" s="161">
        <v>39</v>
      </c>
      <c r="B59" s="110" t="s">
        <v>1444</v>
      </c>
      <c r="C59" s="110" t="s">
        <v>1445</v>
      </c>
      <c r="D59" s="220">
        <v>44378</v>
      </c>
      <c r="E59" s="111" t="s">
        <v>70</v>
      </c>
      <c r="F59" s="307"/>
      <c r="G59" s="95">
        <f t="shared" si="0"/>
        <v>42</v>
      </c>
      <c r="H59" s="204"/>
      <c r="I59" s="96"/>
      <c r="J59" s="204"/>
      <c r="K59" s="112">
        <f t="shared" si="1"/>
      </c>
      <c r="L59" s="204"/>
      <c r="M59" s="96"/>
      <c r="O59" s="10"/>
      <c r="Q59" s="10"/>
    </row>
    <row r="60" spans="1:17" ht="15" customHeight="1" hidden="1">
      <c r="A60" s="161">
        <v>40</v>
      </c>
      <c r="B60" s="110" t="s">
        <v>1641</v>
      </c>
      <c r="C60" s="110" t="s">
        <v>1642</v>
      </c>
      <c r="D60" s="234">
        <v>44553</v>
      </c>
      <c r="E60" s="235" t="s">
        <v>70</v>
      </c>
      <c r="F60" s="307"/>
      <c r="G60" s="95">
        <f t="shared" si="0"/>
        <v>17</v>
      </c>
      <c r="H60" s="96"/>
      <c r="I60" s="96"/>
      <c r="J60" s="96"/>
      <c r="K60" s="112">
        <f t="shared" si="1"/>
      </c>
      <c r="L60" s="96"/>
      <c r="M60" s="96"/>
      <c r="O60" s="10"/>
      <c r="Q60" s="10"/>
    </row>
    <row r="61" spans="1:17" ht="15" customHeight="1" hidden="1">
      <c r="A61" s="161">
        <v>41</v>
      </c>
      <c r="B61" s="110" t="s">
        <v>1562</v>
      </c>
      <c r="C61" s="110" t="s">
        <v>1563</v>
      </c>
      <c r="D61" s="220">
        <v>44469</v>
      </c>
      <c r="E61" s="111" t="s">
        <v>70</v>
      </c>
      <c r="F61" s="307"/>
      <c r="G61" s="95">
        <f t="shared" si="0"/>
        <v>29</v>
      </c>
      <c r="H61" s="204"/>
      <c r="I61" s="96"/>
      <c r="J61" s="204"/>
      <c r="K61" s="112">
        <f t="shared" si="1"/>
      </c>
      <c r="L61" s="204"/>
      <c r="M61" s="96"/>
      <c r="O61" s="10"/>
      <c r="Q61" s="10"/>
    </row>
    <row r="62" spans="1:17" ht="15" customHeight="1" hidden="1">
      <c r="A62" s="161">
        <v>42</v>
      </c>
      <c r="B62" s="110" t="s">
        <v>1503</v>
      </c>
      <c r="C62" s="110" t="s">
        <v>1504</v>
      </c>
      <c r="D62" s="214">
        <v>44420</v>
      </c>
      <c r="E62" s="177" t="s">
        <v>15</v>
      </c>
      <c r="F62" s="322">
        <v>1</v>
      </c>
      <c r="G62" s="95">
        <f t="shared" si="0"/>
        <v>36</v>
      </c>
      <c r="H62" s="242"/>
      <c r="I62" s="96"/>
      <c r="J62" s="242"/>
      <c r="K62" s="112">
        <f t="shared" si="1"/>
      </c>
      <c r="L62" s="242"/>
      <c r="M62" s="96"/>
      <c r="O62" s="10"/>
      <c r="Q62" s="10"/>
    </row>
    <row r="63" spans="1:17" ht="15" customHeight="1" hidden="1">
      <c r="A63" s="161">
        <v>43</v>
      </c>
      <c r="B63" s="27" t="s">
        <v>1569</v>
      </c>
      <c r="C63" s="27" t="s">
        <v>1570</v>
      </c>
      <c r="D63" s="219">
        <v>44476</v>
      </c>
      <c r="E63" s="26" t="s">
        <v>70</v>
      </c>
      <c r="F63" s="307"/>
      <c r="G63" s="95">
        <f t="shared" si="0"/>
        <v>28</v>
      </c>
      <c r="H63" s="204"/>
      <c r="I63" s="96"/>
      <c r="J63" s="204"/>
      <c r="K63" s="112">
        <f aca="true" t="shared" si="2" ref="K63:K70">IF(J63&lt;&gt;0,-(J63-H63)/J63,"")</f>
      </c>
      <c r="L63" s="204"/>
      <c r="M63" s="96"/>
      <c r="O63" s="10"/>
      <c r="Q63" s="10"/>
    </row>
    <row r="64" spans="1:17" ht="15" customHeight="1" hidden="1">
      <c r="A64" s="161">
        <v>44</v>
      </c>
      <c r="B64" s="27" t="s">
        <v>1531</v>
      </c>
      <c r="C64" s="27" t="s">
        <v>1532</v>
      </c>
      <c r="D64" s="217">
        <v>44441</v>
      </c>
      <c r="E64" s="29" t="s">
        <v>70</v>
      </c>
      <c r="F64" s="294"/>
      <c r="G64" s="95">
        <f t="shared" si="0"/>
        <v>33</v>
      </c>
      <c r="H64" s="204"/>
      <c r="I64" s="96"/>
      <c r="J64" s="204"/>
      <c r="K64" s="112">
        <f t="shared" si="2"/>
      </c>
      <c r="L64" s="204"/>
      <c r="M64" s="96"/>
      <c r="O64" s="10"/>
      <c r="Q64" s="10"/>
    </row>
    <row r="65" spans="1:17" ht="15" customHeight="1" hidden="1">
      <c r="A65" s="161">
        <v>45</v>
      </c>
      <c r="B65" s="110" t="s">
        <v>1675</v>
      </c>
      <c r="C65" s="281" t="s">
        <v>1676</v>
      </c>
      <c r="D65" s="234">
        <v>44588</v>
      </c>
      <c r="E65" s="235" t="s">
        <v>233</v>
      </c>
      <c r="F65" s="306"/>
      <c r="G65" s="95">
        <f t="shared" si="0"/>
        <v>12</v>
      </c>
      <c r="H65" s="96"/>
      <c r="I65" s="96"/>
      <c r="J65" s="96"/>
      <c r="K65" s="112">
        <f t="shared" si="2"/>
      </c>
      <c r="L65" s="96"/>
      <c r="M65" s="96"/>
      <c r="O65" s="10"/>
      <c r="Q65" s="10"/>
    </row>
    <row r="66" spans="1:17" ht="15" customHeight="1" hidden="1">
      <c r="A66" s="161">
        <v>38</v>
      </c>
      <c r="B66" s="110" t="s">
        <v>1688</v>
      </c>
      <c r="C66" s="110" t="s">
        <v>1689</v>
      </c>
      <c r="D66" s="234">
        <v>44609</v>
      </c>
      <c r="E66" s="235" t="s">
        <v>37</v>
      </c>
      <c r="F66" s="274"/>
      <c r="G66" s="95">
        <f t="shared" si="0"/>
        <v>9</v>
      </c>
      <c r="H66" s="242"/>
      <c r="I66" s="96"/>
      <c r="J66" s="242"/>
      <c r="K66" s="112">
        <f t="shared" si="2"/>
      </c>
      <c r="L66" s="242"/>
      <c r="M66" s="96"/>
      <c r="O66" s="10"/>
      <c r="Q66" s="10"/>
    </row>
    <row r="67" spans="1:17" ht="15" customHeight="1" hidden="1">
      <c r="A67" s="161"/>
      <c r="B67" s="110" t="s">
        <v>1639</v>
      </c>
      <c r="C67" s="110" t="s">
        <v>1640</v>
      </c>
      <c r="D67" s="234">
        <v>44553</v>
      </c>
      <c r="E67" s="235" t="s">
        <v>15</v>
      </c>
      <c r="F67" s="117">
        <v>1</v>
      </c>
      <c r="G67" s="95">
        <f t="shared" si="0"/>
        <v>17</v>
      </c>
      <c r="H67" s="96"/>
      <c r="I67" s="96"/>
      <c r="J67" s="96"/>
      <c r="K67" s="112">
        <f t="shared" si="2"/>
      </c>
      <c r="L67" s="96"/>
      <c r="M67" s="96"/>
      <c r="O67" s="10"/>
      <c r="Q67" s="10"/>
    </row>
    <row r="68" spans="1:17" ht="15" customHeight="1" hidden="1">
      <c r="A68" s="161">
        <v>30</v>
      </c>
      <c r="B68" s="110" t="s">
        <v>1623</v>
      </c>
      <c r="C68" s="110" t="s">
        <v>1623</v>
      </c>
      <c r="D68" s="234">
        <v>44525</v>
      </c>
      <c r="E68" s="235" t="s">
        <v>15</v>
      </c>
      <c r="F68" s="117">
        <v>1</v>
      </c>
      <c r="G68" s="95">
        <f t="shared" si="0"/>
        <v>21</v>
      </c>
      <c r="H68" s="96"/>
      <c r="I68" s="96"/>
      <c r="J68" s="96"/>
      <c r="K68" s="112">
        <f t="shared" si="2"/>
      </c>
      <c r="L68" s="96"/>
      <c r="M68" s="96"/>
      <c r="O68" s="10"/>
      <c r="Q68" s="10"/>
    </row>
    <row r="69" spans="1:17" ht="15" customHeight="1" hidden="1">
      <c r="A69" s="161"/>
      <c r="B69" s="110" t="s">
        <v>1696</v>
      </c>
      <c r="C69" s="110" t="s">
        <v>1696</v>
      </c>
      <c r="D69" s="234">
        <v>44623</v>
      </c>
      <c r="E69" s="235" t="s">
        <v>30</v>
      </c>
      <c r="F69" s="117">
        <v>23</v>
      </c>
      <c r="G69" s="95">
        <f t="shared" si="0"/>
        <v>7</v>
      </c>
      <c r="H69" s="96"/>
      <c r="I69" s="96"/>
      <c r="J69" s="96"/>
      <c r="K69" s="112">
        <f t="shared" si="2"/>
      </c>
      <c r="L69" s="96"/>
      <c r="M69" s="96"/>
      <c r="O69" s="10"/>
      <c r="Q69" s="10"/>
    </row>
    <row r="70" spans="1:17" ht="15" customHeight="1" hidden="1">
      <c r="A70" s="161"/>
      <c r="B70" s="110" t="s">
        <v>1658</v>
      </c>
      <c r="C70" s="110" t="s">
        <v>1659</v>
      </c>
      <c r="D70" s="234">
        <v>44567</v>
      </c>
      <c r="E70" s="235" t="s">
        <v>40</v>
      </c>
      <c r="F70" s="305">
        <v>1</v>
      </c>
      <c r="G70" s="95">
        <f t="shared" si="0"/>
        <v>15</v>
      </c>
      <c r="H70" s="242"/>
      <c r="I70" s="96"/>
      <c r="J70" s="242"/>
      <c r="K70" s="112">
        <f t="shared" si="2"/>
      </c>
      <c r="L70" s="242"/>
      <c r="M70" s="96"/>
      <c r="O70" s="10"/>
      <c r="Q70" s="10"/>
    </row>
    <row r="71" spans="1:17" ht="15" customHeight="1" hidden="1">
      <c r="A71" s="161">
        <v>31</v>
      </c>
      <c r="B71" s="110" t="s">
        <v>1673</v>
      </c>
      <c r="C71" s="281" t="s">
        <v>1674</v>
      </c>
      <c r="D71" s="234">
        <v>44588</v>
      </c>
      <c r="E71" s="235" t="s">
        <v>30</v>
      </c>
      <c r="F71" s="117">
        <v>4</v>
      </c>
      <c r="G71" s="95">
        <f t="shared" si="0"/>
        <v>12</v>
      </c>
      <c r="H71" s="96"/>
      <c r="I71" s="96"/>
      <c r="J71" s="96"/>
      <c r="K71" s="112">
        <f aca="true" t="shared" si="3" ref="K71:K81">IF(J71&lt;&gt;0,-(J71-H71)/J71,"")</f>
      </c>
      <c r="L71" s="96"/>
      <c r="M71" s="96"/>
      <c r="O71" s="10"/>
      <c r="Q71" s="10"/>
    </row>
    <row r="72" spans="1:17" ht="15" customHeight="1" hidden="1">
      <c r="A72" s="161">
        <v>30</v>
      </c>
      <c r="B72" s="110" t="s">
        <v>1584</v>
      </c>
      <c r="C72" s="110" t="s">
        <v>1585</v>
      </c>
      <c r="D72" s="220">
        <v>44490</v>
      </c>
      <c r="E72" s="111" t="s">
        <v>70</v>
      </c>
      <c r="F72" s="200"/>
      <c r="G72" s="95">
        <f t="shared" si="0"/>
        <v>26</v>
      </c>
      <c r="H72" s="96"/>
      <c r="I72" s="96"/>
      <c r="J72" s="96"/>
      <c r="K72" s="112">
        <f t="shared" si="3"/>
      </c>
      <c r="L72" s="96"/>
      <c r="M72" s="96"/>
      <c r="O72" s="10"/>
      <c r="Q72" s="10"/>
    </row>
    <row r="73" spans="1:17" ht="15" customHeight="1" hidden="1">
      <c r="A73" s="161">
        <v>31</v>
      </c>
      <c r="B73" s="110" t="s">
        <v>1600</v>
      </c>
      <c r="C73" s="110" t="s">
        <v>1601</v>
      </c>
      <c r="D73" s="214">
        <v>44504</v>
      </c>
      <c r="E73" s="29" t="s">
        <v>70</v>
      </c>
      <c r="F73" s="274"/>
      <c r="G73" s="95">
        <f t="shared" si="0"/>
        <v>24</v>
      </c>
      <c r="H73" s="96"/>
      <c r="I73" s="96"/>
      <c r="J73" s="96"/>
      <c r="K73" s="112">
        <f t="shared" si="3"/>
      </c>
      <c r="L73" s="96"/>
      <c r="M73" s="96"/>
      <c r="O73" s="10"/>
      <c r="Q73" s="10"/>
    </row>
    <row r="74" spans="1:17" ht="15" customHeight="1" hidden="1">
      <c r="A74" s="161">
        <v>32</v>
      </c>
      <c r="B74" s="110" t="s">
        <v>1566</v>
      </c>
      <c r="C74" s="110" t="s">
        <v>1566</v>
      </c>
      <c r="D74" s="214">
        <v>44469</v>
      </c>
      <c r="E74" s="177" t="s">
        <v>37</v>
      </c>
      <c r="F74" s="200"/>
      <c r="G74" s="95">
        <f t="shared" si="0"/>
        <v>29</v>
      </c>
      <c r="H74" s="96"/>
      <c r="I74" s="96"/>
      <c r="J74" s="96"/>
      <c r="K74" s="112">
        <f t="shared" si="3"/>
      </c>
      <c r="L74" s="96"/>
      <c r="M74" s="96"/>
      <c r="O74" s="10"/>
      <c r="Q74" s="10"/>
    </row>
    <row r="75" spans="1:17" ht="15" customHeight="1" hidden="1">
      <c r="A75" s="161">
        <v>33</v>
      </c>
      <c r="B75" s="110" t="s">
        <v>1602</v>
      </c>
      <c r="C75" s="110" t="s">
        <v>1602</v>
      </c>
      <c r="D75" s="214">
        <v>44504</v>
      </c>
      <c r="E75" s="177" t="s">
        <v>37</v>
      </c>
      <c r="F75" s="200"/>
      <c r="G75" s="95">
        <f t="shared" si="0"/>
        <v>24</v>
      </c>
      <c r="H75" s="242"/>
      <c r="I75" s="96"/>
      <c r="J75" s="242"/>
      <c r="K75" s="112">
        <f t="shared" si="3"/>
      </c>
      <c r="L75" s="240"/>
      <c r="M75" s="240"/>
      <c r="O75" s="10"/>
      <c r="Q75" s="10"/>
    </row>
    <row r="76" spans="1:17" ht="15" customHeight="1" hidden="1">
      <c r="A76" s="161">
        <v>34</v>
      </c>
      <c r="B76" s="110" t="s">
        <v>1663</v>
      </c>
      <c r="C76" s="110" t="s">
        <v>1664</v>
      </c>
      <c r="D76" s="234">
        <v>44574</v>
      </c>
      <c r="E76" s="235" t="s">
        <v>21</v>
      </c>
      <c r="F76" s="274"/>
      <c r="G76" s="95">
        <f t="shared" si="0"/>
        <v>14</v>
      </c>
      <c r="H76" s="96"/>
      <c r="I76" s="96"/>
      <c r="J76" s="96"/>
      <c r="K76" s="112">
        <f t="shared" si="3"/>
      </c>
      <c r="L76" s="96"/>
      <c r="M76" s="96"/>
      <c r="O76" s="10"/>
      <c r="Q76" s="10"/>
    </row>
    <row r="77" spans="1:17" ht="15" customHeight="1" hidden="1">
      <c r="A77" s="161"/>
      <c r="B77" s="110" t="s">
        <v>1645</v>
      </c>
      <c r="C77" s="110" t="s">
        <v>1646</v>
      </c>
      <c r="D77" s="234">
        <v>44553</v>
      </c>
      <c r="E77" s="235" t="s">
        <v>37</v>
      </c>
      <c r="F77" s="249"/>
      <c r="G77" s="95">
        <f t="shared" si="0"/>
        <v>17</v>
      </c>
      <c r="H77" s="96"/>
      <c r="I77" s="96"/>
      <c r="J77" s="96"/>
      <c r="K77" s="112">
        <f t="shared" si="3"/>
      </c>
      <c r="L77" s="96"/>
      <c r="M77" s="96"/>
      <c r="O77" s="10"/>
      <c r="Q77" s="10"/>
    </row>
    <row r="78" spans="1:17" ht="15" customHeight="1" hidden="1">
      <c r="A78" s="161">
        <v>35</v>
      </c>
      <c r="B78" s="110" t="s">
        <v>1554</v>
      </c>
      <c r="C78" s="110" t="s">
        <v>1555</v>
      </c>
      <c r="D78" s="218">
        <v>44462</v>
      </c>
      <c r="E78" s="177" t="s">
        <v>37</v>
      </c>
      <c r="F78" s="200"/>
      <c r="G78" s="95">
        <f t="shared" si="0"/>
        <v>30</v>
      </c>
      <c r="H78" s="96"/>
      <c r="I78" s="96"/>
      <c r="J78" s="96"/>
      <c r="K78" s="112">
        <f t="shared" si="3"/>
      </c>
      <c r="L78" s="96"/>
      <c r="M78" s="96"/>
      <c r="O78" s="10"/>
      <c r="Q78" s="10"/>
    </row>
    <row r="79" spans="1:17" ht="15" customHeight="1" hidden="1">
      <c r="A79" s="161">
        <v>38</v>
      </c>
      <c r="B79" s="110" t="s">
        <v>1621</v>
      </c>
      <c r="C79" s="110" t="s">
        <v>1622</v>
      </c>
      <c r="D79" s="234">
        <v>44525</v>
      </c>
      <c r="E79" s="235" t="s">
        <v>37</v>
      </c>
      <c r="F79" s="274"/>
      <c r="G79" s="95">
        <f t="shared" si="0"/>
        <v>21</v>
      </c>
      <c r="H79" s="96"/>
      <c r="I79" s="96"/>
      <c r="J79" s="96"/>
      <c r="K79" s="112">
        <f t="shared" si="3"/>
      </c>
      <c r="L79" s="96"/>
      <c r="M79" s="96"/>
      <c r="O79" s="10"/>
      <c r="Q79" s="10"/>
    </row>
    <row r="80" spans="1:17" ht="15" customHeight="1" hidden="1">
      <c r="A80" s="161"/>
      <c r="B80" s="110" t="s">
        <v>1650</v>
      </c>
      <c r="C80" s="110" t="s">
        <v>1651</v>
      </c>
      <c r="D80" s="234">
        <v>44560</v>
      </c>
      <c r="E80" s="235" t="s">
        <v>30</v>
      </c>
      <c r="F80" s="117">
        <v>3</v>
      </c>
      <c r="G80" s="95">
        <f t="shared" si="0"/>
        <v>16</v>
      </c>
      <c r="H80" s="242"/>
      <c r="I80" s="96"/>
      <c r="J80" s="242"/>
      <c r="K80" s="112">
        <f t="shared" si="3"/>
      </c>
      <c r="L80" s="242"/>
      <c r="M80" s="96"/>
      <c r="O80" s="10"/>
      <c r="Q80" s="10"/>
    </row>
    <row r="81" spans="1:17" ht="15" customHeight="1" hidden="1">
      <c r="A81" s="161"/>
      <c r="B81" s="110" t="s">
        <v>1671</v>
      </c>
      <c r="C81" s="110" t="s">
        <v>1672</v>
      </c>
      <c r="D81" s="234">
        <v>44581</v>
      </c>
      <c r="E81" s="235" t="s">
        <v>21</v>
      </c>
      <c r="F81" s="288"/>
      <c r="G81" s="95">
        <f t="shared" si="0"/>
        <v>13</v>
      </c>
      <c r="H81" s="242"/>
      <c r="I81" s="96"/>
      <c r="J81" s="242"/>
      <c r="K81" s="112">
        <f t="shared" si="3"/>
      </c>
      <c r="L81" s="242"/>
      <c r="M81" s="96"/>
      <c r="O81" s="10"/>
      <c r="Q81" s="10"/>
    </row>
    <row r="82" spans="1:17" ht="15" customHeight="1" hidden="1">
      <c r="A82" s="161">
        <v>39</v>
      </c>
      <c r="B82" s="110" t="s">
        <v>1610</v>
      </c>
      <c r="C82" s="110" t="s">
        <v>1611</v>
      </c>
      <c r="D82" s="214">
        <v>44518</v>
      </c>
      <c r="E82" s="177" t="s">
        <v>15</v>
      </c>
      <c r="F82" s="117">
        <v>1</v>
      </c>
      <c r="G82" s="95">
        <f aca="true" t="shared" si="4" ref="G82:G92">ROUNDUP(DATEDIF(D82,$B$204,"d")/7,0)</f>
        <v>22</v>
      </c>
      <c r="H82" s="96"/>
      <c r="I82" s="96"/>
      <c r="J82" s="96"/>
      <c r="K82" s="112">
        <f aca="true" t="shared" si="5" ref="K82:K101">IF(J82&lt;&gt;0,-(J82-H82)/J82,"")</f>
      </c>
      <c r="L82" s="96"/>
      <c r="M82" s="96"/>
      <c r="O82" s="10"/>
      <c r="Q82" s="10"/>
    </row>
    <row r="83" spans="1:17" ht="15" customHeight="1" hidden="1">
      <c r="A83" s="161">
        <v>40</v>
      </c>
      <c r="B83" s="110" t="s">
        <v>1596</v>
      </c>
      <c r="C83" s="110" t="s">
        <v>1597</v>
      </c>
      <c r="D83" s="214">
        <v>44497</v>
      </c>
      <c r="E83" s="177" t="s">
        <v>37</v>
      </c>
      <c r="F83" s="200"/>
      <c r="G83" s="95">
        <f t="shared" si="4"/>
        <v>25</v>
      </c>
      <c r="H83" s="96"/>
      <c r="I83" s="96"/>
      <c r="J83" s="96"/>
      <c r="K83" s="112">
        <f t="shared" si="5"/>
      </c>
      <c r="L83" s="240"/>
      <c r="M83" s="240"/>
      <c r="O83" s="10"/>
      <c r="Q83" s="10"/>
    </row>
    <row r="84" spans="1:17" ht="15" customHeight="1" hidden="1">
      <c r="A84" s="161">
        <v>41</v>
      </c>
      <c r="B84" s="110" t="s">
        <v>1580</v>
      </c>
      <c r="C84" s="110" t="s">
        <v>1580</v>
      </c>
      <c r="D84" s="220">
        <v>44490</v>
      </c>
      <c r="E84" s="111" t="s">
        <v>1581</v>
      </c>
      <c r="F84" s="200"/>
      <c r="G84" s="95">
        <f t="shared" si="4"/>
        <v>26</v>
      </c>
      <c r="H84" s="96"/>
      <c r="I84" s="96"/>
      <c r="J84" s="96"/>
      <c r="K84" s="112">
        <f t="shared" si="5"/>
      </c>
      <c r="L84" s="96"/>
      <c r="M84" s="96"/>
      <c r="O84" s="10"/>
      <c r="Q84" s="10"/>
    </row>
    <row r="85" spans="1:17" ht="15" customHeight="1" hidden="1">
      <c r="A85" s="161">
        <v>42</v>
      </c>
      <c r="B85" s="110" t="s">
        <v>1591</v>
      </c>
      <c r="C85" s="110" t="s">
        <v>1591</v>
      </c>
      <c r="D85" s="214">
        <v>44497</v>
      </c>
      <c r="E85" s="177" t="s">
        <v>15</v>
      </c>
      <c r="F85" s="117">
        <v>1</v>
      </c>
      <c r="G85" s="95">
        <f t="shared" si="4"/>
        <v>25</v>
      </c>
      <c r="H85" s="96"/>
      <c r="I85" s="96"/>
      <c r="J85" s="96"/>
      <c r="K85" s="112">
        <f t="shared" si="5"/>
      </c>
      <c r="L85" s="96"/>
      <c r="M85" s="96"/>
      <c r="O85" s="10"/>
      <c r="Q85" s="10"/>
    </row>
    <row r="86" spans="1:17" ht="15" customHeight="1" hidden="1">
      <c r="A86" s="161">
        <v>43</v>
      </c>
      <c r="B86" s="110" t="s">
        <v>1502</v>
      </c>
      <c r="C86" s="110" t="s">
        <v>1502</v>
      </c>
      <c r="D86" s="214">
        <v>44420</v>
      </c>
      <c r="E86" s="178" t="s">
        <v>70</v>
      </c>
      <c r="F86" s="187"/>
      <c r="G86" s="95">
        <f t="shared" si="4"/>
        <v>36</v>
      </c>
      <c r="H86" s="96"/>
      <c r="I86" s="96"/>
      <c r="J86" s="96"/>
      <c r="K86" s="112">
        <f t="shared" si="5"/>
      </c>
      <c r="L86" s="96"/>
      <c r="M86" s="96"/>
      <c r="O86" s="10"/>
      <c r="Q86" s="10"/>
    </row>
    <row r="87" spans="1:17" ht="15" customHeight="1" hidden="1">
      <c r="A87" s="161">
        <v>44</v>
      </c>
      <c r="B87" s="110" t="s">
        <v>1574</v>
      </c>
      <c r="C87" s="110" t="s">
        <v>1575</v>
      </c>
      <c r="D87" s="220">
        <v>44483</v>
      </c>
      <c r="E87" s="111" t="s">
        <v>70</v>
      </c>
      <c r="F87" s="200"/>
      <c r="G87" s="95">
        <f t="shared" si="4"/>
        <v>27</v>
      </c>
      <c r="H87" s="96"/>
      <c r="I87" s="96"/>
      <c r="J87" s="96"/>
      <c r="K87" s="112">
        <f t="shared" si="5"/>
      </c>
      <c r="L87" s="96"/>
      <c r="M87" s="96"/>
      <c r="O87" s="10"/>
      <c r="Q87" s="10"/>
    </row>
    <row r="88" spans="1:17" ht="15" customHeight="1" hidden="1">
      <c r="A88" s="161">
        <v>41</v>
      </c>
      <c r="B88" s="27" t="s">
        <v>1572</v>
      </c>
      <c r="C88" s="27" t="s">
        <v>1573</v>
      </c>
      <c r="D88" s="219">
        <v>44483</v>
      </c>
      <c r="E88" s="31" t="s">
        <v>15</v>
      </c>
      <c r="F88" s="119">
        <v>2</v>
      </c>
      <c r="G88" s="95">
        <f t="shared" si="4"/>
        <v>27</v>
      </c>
      <c r="H88" s="96"/>
      <c r="I88" s="96"/>
      <c r="J88" s="96"/>
      <c r="K88" s="112">
        <f t="shared" si="5"/>
      </c>
      <c r="L88" s="96"/>
      <c r="M88" s="96"/>
      <c r="O88" s="10"/>
      <c r="Q88" s="10"/>
    </row>
    <row r="89" spans="1:17" ht="15" customHeight="1" hidden="1">
      <c r="A89" s="161">
        <v>42</v>
      </c>
      <c r="B89" s="110" t="s">
        <v>16</v>
      </c>
      <c r="C89" s="110" t="s">
        <v>17</v>
      </c>
      <c r="D89" s="220">
        <v>44322</v>
      </c>
      <c r="E89" s="111" t="s">
        <v>15</v>
      </c>
      <c r="F89" s="117">
        <v>1</v>
      </c>
      <c r="G89" s="95">
        <f t="shared" si="4"/>
        <v>50</v>
      </c>
      <c r="H89" s="96"/>
      <c r="I89" s="96"/>
      <c r="J89" s="96"/>
      <c r="K89" s="112">
        <f t="shared" si="5"/>
      </c>
      <c r="L89" s="96"/>
      <c r="M89" s="96"/>
      <c r="O89" s="10"/>
      <c r="Q89" s="10"/>
    </row>
    <row r="90" spans="1:17" ht="15" customHeight="1" hidden="1">
      <c r="A90" s="161">
        <v>43</v>
      </c>
      <c r="B90" s="110" t="s">
        <v>1525</v>
      </c>
      <c r="C90" s="110" t="s">
        <v>1525</v>
      </c>
      <c r="D90" s="218">
        <v>44434</v>
      </c>
      <c r="E90" s="177" t="s">
        <v>1526</v>
      </c>
      <c r="F90" s="117"/>
      <c r="G90" s="95">
        <f t="shared" si="4"/>
        <v>34</v>
      </c>
      <c r="H90" s="96"/>
      <c r="I90" s="96"/>
      <c r="J90" s="96"/>
      <c r="K90" s="112">
        <f t="shared" si="5"/>
      </c>
      <c r="L90" s="96"/>
      <c r="M90" s="96"/>
      <c r="O90" s="10"/>
      <c r="Q90" s="10"/>
    </row>
    <row r="91" spans="1:17" ht="15" customHeight="1" hidden="1">
      <c r="A91" s="161">
        <v>44</v>
      </c>
      <c r="B91" s="110" t="s">
        <v>1516</v>
      </c>
      <c r="C91" s="110" t="s">
        <v>1516</v>
      </c>
      <c r="D91" s="214">
        <v>44427</v>
      </c>
      <c r="E91" s="177" t="s">
        <v>15</v>
      </c>
      <c r="F91" s="117">
        <v>1</v>
      </c>
      <c r="G91" s="95">
        <f t="shared" si="4"/>
        <v>35</v>
      </c>
      <c r="H91" s="96"/>
      <c r="I91" s="96"/>
      <c r="J91" s="96"/>
      <c r="K91" s="112">
        <f t="shared" si="5"/>
      </c>
      <c r="L91" s="96"/>
      <c r="M91" s="96"/>
      <c r="O91" s="10"/>
      <c r="Q91" s="10"/>
    </row>
    <row r="92" spans="1:17" ht="15" customHeight="1" hidden="1">
      <c r="A92" s="161">
        <v>46</v>
      </c>
      <c r="B92" s="110" t="s">
        <v>1654</v>
      </c>
      <c r="C92" s="110" t="s">
        <v>1654</v>
      </c>
      <c r="D92" s="234">
        <v>44560</v>
      </c>
      <c r="E92" s="235" t="s">
        <v>37</v>
      </c>
      <c r="F92" s="249"/>
      <c r="G92" s="95">
        <f t="shared" si="4"/>
        <v>16</v>
      </c>
      <c r="H92" s="242"/>
      <c r="I92" s="96"/>
      <c r="J92" s="242"/>
      <c r="K92" s="112">
        <f t="shared" si="5"/>
      </c>
      <c r="L92" s="242"/>
      <c r="M92" s="96"/>
      <c r="O92" s="10"/>
      <c r="Q92" s="10"/>
    </row>
    <row r="93" spans="1:17" ht="15" customHeight="1" hidden="1">
      <c r="A93" s="161"/>
      <c r="B93" s="27" t="s">
        <v>1456</v>
      </c>
      <c r="C93" s="27" t="s">
        <v>1457</v>
      </c>
      <c r="D93" s="219">
        <v>44385</v>
      </c>
      <c r="E93" s="283" t="s">
        <v>70</v>
      </c>
      <c r="F93" s="187"/>
      <c r="G93" s="95">
        <f>ROUNDUP(DATEDIF(D74,$B$204,"d")/7,0)</f>
        <v>29</v>
      </c>
      <c r="H93" s="96"/>
      <c r="I93" s="96"/>
      <c r="J93" s="96"/>
      <c r="K93" s="112">
        <f t="shared" si="5"/>
      </c>
      <c r="L93" s="96"/>
      <c r="M93" s="96"/>
      <c r="O93" s="10"/>
      <c r="Q93" s="10"/>
    </row>
    <row r="94" spans="1:17" ht="15" customHeight="1" hidden="1">
      <c r="A94" s="161">
        <v>50</v>
      </c>
      <c r="B94" s="110" t="s">
        <v>1624</v>
      </c>
      <c r="C94" s="110" t="s">
        <v>1625</v>
      </c>
      <c r="D94" s="234">
        <v>44532</v>
      </c>
      <c r="E94" s="235" t="s">
        <v>40</v>
      </c>
      <c r="F94" s="117">
        <v>1</v>
      </c>
      <c r="G94" s="95">
        <f aca="true" t="shared" si="6" ref="G94:G125">ROUNDUP(DATEDIF(D94,$B$204,"d")/7,0)</f>
        <v>20</v>
      </c>
      <c r="H94" s="96"/>
      <c r="I94" s="96"/>
      <c r="J94" s="96"/>
      <c r="K94" s="112">
        <f t="shared" si="5"/>
      </c>
      <c r="L94" s="96"/>
      <c r="M94" s="96"/>
      <c r="O94" s="10"/>
      <c r="Q94" s="10"/>
    </row>
    <row r="95" spans="1:17" ht="15" customHeight="1" hidden="1">
      <c r="A95" s="161"/>
      <c r="B95" s="110" t="s">
        <v>1665</v>
      </c>
      <c r="C95" s="110" t="s">
        <v>1666</v>
      </c>
      <c r="D95" s="234">
        <v>44574</v>
      </c>
      <c r="E95" s="280" t="s">
        <v>30</v>
      </c>
      <c r="F95" s="117">
        <v>9</v>
      </c>
      <c r="G95" s="95">
        <f t="shared" si="6"/>
        <v>14</v>
      </c>
      <c r="H95" s="96"/>
      <c r="I95" s="96"/>
      <c r="J95" s="96"/>
      <c r="K95" s="112">
        <f t="shared" si="5"/>
      </c>
      <c r="L95" s="96"/>
      <c r="M95" s="96"/>
      <c r="O95" s="10"/>
      <c r="Q95" s="10"/>
    </row>
    <row r="96" spans="1:17" ht="15" customHeight="1" hidden="1">
      <c r="A96" s="161">
        <v>48</v>
      </c>
      <c r="B96" s="110" t="s">
        <v>1465</v>
      </c>
      <c r="C96" s="110" t="s">
        <v>1465</v>
      </c>
      <c r="D96" s="220">
        <v>44385</v>
      </c>
      <c r="E96" s="188" t="s">
        <v>1466</v>
      </c>
      <c r="F96" s="117">
        <v>2</v>
      </c>
      <c r="G96" s="95">
        <f t="shared" si="6"/>
        <v>41</v>
      </c>
      <c r="H96" s="96"/>
      <c r="I96" s="96"/>
      <c r="J96" s="96"/>
      <c r="K96" s="112">
        <f t="shared" si="5"/>
      </c>
      <c r="L96" s="96"/>
      <c r="M96" s="96"/>
      <c r="O96" s="10"/>
      <c r="Q96" s="10"/>
    </row>
    <row r="97" spans="1:17" ht="15" customHeight="1" hidden="1">
      <c r="A97" s="161"/>
      <c r="B97" s="110" t="s">
        <v>1603</v>
      </c>
      <c r="C97" s="110" t="s">
        <v>1603</v>
      </c>
      <c r="D97" s="214">
        <v>44504</v>
      </c>
      <c r="E97" s="177" t="s">
        <v>1604</v>
      </c>
      <c r="F97" s="200"/>
      <c r="G97" s="95">
        <f t="shared" si="6"/>
        <v>24</v>
      </c>
      <c r="H97" s="96"/>
      <c r="I97" s="96"/>
      <c r="J97" s="96"/>
      <c r="K97" s="112">
        <f t="shared" si="5"/>
      </c>
      <c r="L97" s="96"/>
      <c r="M97" s="96"/>
      <c r="O97" s="10"/>
      <c r="Q97" s="10"/>
    </row>
    <row r="98" spans="1:17" ht="15" customHeight="1" hidden="1">
      <c r="A98" s="161">
        <v>44</v>
      </c>
      <c r="B98" s="110" t="s">
        <v>1487</v>
      </c>
      <c r="C98" s="110" t="s">
        <v>1488</v>
      </c>
      <c r="D98" s="220">
        <v>44406</v>
      </c>
      <c r="E98" s="178" t="s">
        <v>70</v>
      </c>
      <c r="F98" s="200"/>
      <c r="G98" s="95">
        <f t="shared" si="6"/>
        <v>38</v>
      </c>
      <c r="H98" s="96"/>
      <c r="I98" s="96"/>
      <c r="J98" s="96"/>
      <c r="K98" s="112">
        <f t="shared" si="5"/>
      </c>
      <c r="L98" s="96"/>
      <c r="M98" s="96"/>
      <c r="O98" s="10"/>
      <c r="Q98" s="10"/>
    </row>
    <row r="99" spans="1:17" ht="15" customHeight="1" hidden="1">
      <c r="A99" s="161"/>
      <c r="B99" s="110" t="s">
        <v>1496</v>
      </c>
      <c r="C99" s="110" t="s">
        <v>1497</v>
      </c>
      <c r="D99" s="214">
        <v>44413</v>
      </c>
      <c r="E99" s="178" t="s">
        <v>15</v>
      </c>
      <c r="F99" s="117">
        <v>1</v>
      </c>
      <c r="G99" s="95">
        <f t="shared" si="6"/>
        <v>37</v>
      </c>
      <c r="H99" s="96"/>
      <c r="I99" s="96"/>
      <c r="J99" s="96"/>
      <c r="K99" s="112">
        <f t="shared" si="5"/>
      </c>
      <c r="L99" s="96"/>
      <c r="M99" s="96"/>
      <c r="O99" s="10"/>
      <c r="Q99" s="10"/>
    </row>
    <row r="100" spans="1:17" ht="15" customHeight="1" hidden="1">
      <c r="A100" s="161">
        <v>46</v>
      </c>
      <c r="B100" s="110" t="s">
        <v>1425</v>
      </c>
      <c r="C100" s="110" t="s">
        <v>1426</v>
      </c>
      <c r="D100" s="220">
        <v>44357</v>
      </c>
      <c r="E100" s="188" t="s">
        <v>15</v>
      </c>
      <c r="F100" s="117">
        <v>1</v>
      </c>
      <c r="G100" s="95">
        <f t="shared" si="6"/>
        <v>45</v>
      </c>
      <c r="H100" s="96"/>
      <c r="I100" s="96"/>
      <c r="J100" s="96"/>
      <c r="K100" s="112">
        <f t="shared" si="5"/>
      </c>
      <c r="L100" s="96"/>
      <c r="M100" s="96"/>
      <c r="O100" s="10"/>
      <c r="Q100" s="10"/>
    </row>
    <row r="101" spans="1:17" ht="15" customHeight="1" hidden="1">
      <c r="A101" s="161">
        <v>32</v>
      </c>
      <c r="B101" s="110" t="s">
        <v>1652</v>
      </c>
      <c r="C101" s="110" t="s">
        <v>1653</v>
      </c>
      <c r="D101" s="234">
        <v>44560</v>
      </c>
      <c r="E101" s="235" t="s">
        <v>21</v>
      </c>
      <c r="F101" s="249"/>
      <c r="G101" s="95">
        <f t="shared" si="6"/>
        <v>16</v>
      </c>
      <c r="H101" s="242"/>
      <c r="I101" s="96"/>
      <c r="J101" s="242"/>
      <c r="K101" s="112">
        <f t="shared" si="5"/>
      </c>
      <c r="L101" s="242"/>
      <c r="M101" s="96"/>
      <c r="O101" s="10"/>
      <c r="Q101" s="10"/>
    </row>
    <row r="102" spans="1:17" ht="15" customHeight="1" hidden="1">
      <c r="A102" s="161">
        <v>32</v>
      </c>
      <c r="B102" s="110" t="s">
        <v>1643</v>
      </c>
      <c r="C102" s="110" t="s">
        <v>1644</v>
      </c>
      <c r="D102" s="234">
        <v>44553</v>
      </c>
      <c r="E102" s="235" t="s">
        <v>21</v>
      </c>
      <c r="F102" s="249"/>
      <c r="G102" s="95">
        <f t="shared" si="6"/>
        <v>17</v>
      </c>
      <c r="H102" s="96"/>
      <c r="I102" s="96"/>
      <c r="J102" s="96"/>
      <c r="K102" s="112">
        <f aca="true" t="shared" si="7" ref="K102:K153">IF(J102&lt;&gt;0,-(J102-H102)/J102,"")</f>
      </c>
      <c r="L102" s="96"/>
      <c r="M102" s="96"/>
      <c r="O102" s="10"/>
      <c r="Q102" s="10"/>
    </row>
    <row r="103" spans="1:17" ht="15" customHeight="1" hidden="1">
      <c r="A103" s="161">
        <v>33</v>
      </c>
      <c r="B103" s="110" t="s">
        <v>1635</v>
      </c>
      <c r="C103" s="110" t="s">
        <v>1636</v>
      </c>
      <c r="D103" s="234">
        <v>44546</v>
      </c>
      <c r="E103" s="235" t="s">
        <v>30</v>
      </c>
      <c r="F103" s="117">
        <v>23</v>
      </c>
      <c r="G103" s="95">
        <f t="shared" si="6"/>
        <v>18</v>
      </c>
      <c r="H103" s="96"/>
      <c r="I103" s="96"/>
      <c r="J103" s="96"/>
      <c r="K103" s="112">
        <f t="shared" si="7"/>
      </c>
      <c r="L103" s="96"/>
      <c r="M103" s="96"/>
      <c r="O103" s="10"/>
      <c r="Q103" s="10"/>
    </row>
    <row r="104" spans="1:17" ht="15" customHeight="1" hidden="1">
      <c r="A104" s="161"/>
      <c r="B104" s="110" t="s">
        <v>1634</v>
      </c>
      <c r="C104" s="110" t="s">
        <v>1634</v>
      </c>
      <c r="D104" s="234">
        <v>44546</v>
      </c>
      <c r="E104" s="235" t="s">
        <v>284</v>
      </c>
      <c r="F104" s="236">
        <v>27</v>
      </c>
      <c r="G104" s="95">
        <f t="shared" si="6"/>
        <v>18</v>
      </c>
      <c r="H104" s="276"/>
      <c r="I104" s="276"/>
      <c r="J104" s="276"/>
      <c r="K104" s="112">
        <f t="shared" si="7"/>
      </c>
      <c r="L104" s="276"/>
      <c r="M104" s="276"/>
      <c r="O104" s="10"/>
      <c r="Q104" s="10"/>
    </row>
    <row r="105" spans="1:17" ht="15" customHeight="1" hidden="1">
      <c r="A105" s="161">
        <v>37</v>
      </c>
      <c r="B105" s="110" t="s">
        <v>1517</v>
      </c>
      <c r="C105" s="110" t="s">
        <v>1518</v>
      </c>
      <c r="D105" s="214">
        <v>44427</v>
      </c>
      <c r="E105" s="178" t="s">
        <v>40</v>
      </c>
      <c r="F105" s="117">
        <v>1</v>
      </c>
      <c r="G105" s="95">
        <f t="shared" si="6"/>
        <v>35</v>
      </c>
      <c r="H105" s="96"/>
      <c r="I105" s="96"/>
      <c r="J105" s="96"/>
      <c r="K105" s="112">
        <f t="shared" si="7"/>
      </c>
      <c r="L105" s="96"/>
      <c r="M105" s="96"/>
      <c r="O105" s="10"/>
      <c r="Q105" s="10"/>
    </row>
    <row r="106" spans="1:17" ht="15" customHeight="1" hidden="1">
      <c r="A106" s="161">
        <v>30</v>
      </c>
      <c r="B106" s="110" t="s">
        <v>1505</v>
      </c>
      <c r="C106" s="110" t="s">
        <v>1506</v>
      </c>
      <c r="D106" s="214">
        <v>44427</v>
      </c>
      <c r="E106" s="177" t="s">
        <v>24</v>
      </c>
      <c r="F106" s="117">
        <v>12</v>
      </c>
      <c r="G106" s="95">
        <f t="shared" si="6"/>
        <v>35</v>
      </c>
      <c r="H106" s="96"/>
      <c r="I106" s="96"/>
      <c r="J106" s="96"/>
      <c r="K106" s="112">
        <f t="shared" si="7"/>
      </c>
      <c r="L106" s="96"/>
      <c r="M106" s="96"/>
      <c r="O106" s="10"/>
      <c r="Q106" s="10"/>
    </row>
    <row r="107" spans="1:17" ht="15" customHeight="1" hidden="1">
      <c r="A107" s="161">
        <v>31</v>
      </c>
      <c r="B107" s="110" t="s">
        <v>1598</v>
      </c>
      <c r="C107" s="110" t="s">
        <v>1599</v>
      </c>
      <c r="D107" s="214">
        <v>44504</v>
      </c>
      <c r="E107" s="177" t="s">
        <v>24</v>
      </c>
      <c r="F107" s="117">
        <v>3</v>
      </c>
      <c r="G107" s="95">
        <f t="shared" si="6"/>
        <v>24</v>
      </c>
      <c r="H107" s="204"/>
      <c r="I107" s="96"/>
      <c r="J107" s="204"/>
      <c r="K107" s="112">
        <f t="shared" si="7"/>
      </c>
      <c r="L107" s="96"/>
      <c r="M107" s="96"/>
      <c r="O107" s="10"/>
      <c r="Q107" s="10"/>
    </row>
    <row r="108" spans="1:17" ht="15" customHeight="1" hidden="1">
      <c r="A108" s="161">
        <v>32</v>
      </c>
      <c r="B108" s="231" t="s">
        <v>1582</v>
      </c>
      <c r="C108" s="231" t="s">
        <v>1583</v>
      </c>
      <c r="D108" s="272">
        <v>44490</v>
      </c>
      <c r="E108" s="273" t="s">
        <v>24</v>
      </c>
      <c r="F108" s="275">
        <v>1</v>
      </c>
      <c r="G108" s="95">
        <f t="shared" si="6"/>
        <v>26</v>
      </c>
      <c r="H108" s="96"/>
      <c r="I108" s="96"/>
      <c r="J108" s="96"/>
      <c r="K108" s="112">
        <f t="shared" si="7"/>
      </c>
      <c r="L108" s="96"/>
      <c r="M108" s="96"/>
      <c r="O108" s="10"/>
      <c r="Q108" s="10"/>
    </row>
    <row r="109" spans="1:17" ht="15" customHeight="1" hidden="1">
      <c r="A109" s="161">
        <v>40</v>
      </c>
      <c r="B109" s="110" t="s">
        <v>1533</v>
      </c>
      <c r="C109" s="110" t="s">
        <v>1533</v>
      </c>
      <c r="D109" s="214">
        <v>44441</v>
      </c>
      <c r="E109" s="177" t="s">
        <v>21</v>
      </c>
      <c r="F109" s="200"/>
      <c r="G109" s="95">
        <f t="shared" si="6"/>
        <v>33</v>
      </c>
      <c r="H109" s="96"/>
      <c r="I109" s="96"/>
      <c r="J109" s="96"/>
      <c r="K109" s="112">
        <f t="shared" si="7"/>
      </c>
      <c r="L109" s="240"/>
      <c r="M109" s="240"/>
      <c r="O109" s="10"/>
      <c r="Q109" s="10"/>
    </row>
    <row r="110" spans="1:17" ht="15" customHeight="1" hidden="1">
      <c r="A110" s="161">
        <v>41</v>
      </c>
      <c r="B110" s="110" t="s">
        <v>1592</v>
      </c>
      <c r="C110" s="110" t="s">
        <v>1593</v>
      </c>
      <c r="D110" s="214">
        <v>44497</v>
      </c>
      <c r="E110" s="177" t="s">
        <v>21</v>
      </c>
      <c r="F110" s="200"/>
      <c r="G110" s="95">
        <f t="shared" si="6"/>
        <v>25</v>
      </c>
      <c r="H110" s="96"/>
      <c r="I110" s="96"/>
      <c r="J110" s="96"/>
      <c r="K110" s="112">
        <f t="shared" si="7"/>
      </c>
      <c r="L110" s="240"/>
      <c r="M110" s="240"/>
      <c r="O110" s="10"/>
      <c r="Q110" s="10"/>
    </row>
    <row r="111" spans="1:17" ht="15" customHeight="1" hidden="1">
      <c r="A111" s="161">
        <v>43</v>
      </c>
      <c r="B111" s="11" t="s">
        <v>1612</v>
      </c>
      <c r="C111" s="11" t="s">
        <v>1613</v>
      </c>
      <c r="D111" s="213">
        <v>44518</v>
      </c>
      <c r="E111" s="13" t="s">
        <v>30</v>
      </c>
      <c r="F111" s="117">
        <v>6</v>
      </c>
      <c r="G111" s="95">
        <f t="shared" si="6"/>
        <v>22</v>
      </c>
      <c r="H111" s="96"/>
      <c r="I111" s="96"/>
      <c r="J111" s="96"/>
      <c r="K111" s="112">
        <f t="shared" si="7"/>
      </c>
      <c r="L111" s="96"/>
      <c r="M111" s="96"/>
      <c r="O111" s="10"/>
      <c r="Q111" s="10"/>
    </row>
    <row r="112" spans="1:17" ht="15" customHeight="1" hidden="1">
      <c r="A112" s="161">
        <v>44</v>
      </c>
      <c r="B112" s="110" t="s">
        <v>1586</v>
      </c>
      <c r="C112" s="110" t="s">
        <v>1587</v>
      </c>
      <c r="D112" s="220">
        <v>44490</v>
      </c>
      <c r="E112" s="111" t="s">
        <v>30</v>
      </c>
      <c r="F112" s="117">
        <v>6</v>
      </c>
      <c r="G112" s="95">
        <f t="shared" si="6"/>
        <v>26</v>
      </c>
      <c r="H112" s="96"/>
      <c r="I112" s="96"/>
      <c r="J112" s="96"/>
      <c r="K112" s="112">
        <f t="shared" si="7"/>
      </c>
      <c r="L112" s="96"/>
      <c r="M112" s="96"/>
      <c r="O112" s="10"/>
      <c r="Q112" s="10"/>
    </row>
    <row r="113" spans="1:17" ht="15" customHeight="1" hidden="1">
      <c r="A113" s="161">
        <v>49</v>
      </c>
      <c r="B113" s="27" t="s">
        <v>1423</v>
      </c>
      <c r="C113" s="27" t="s">
        <v>1424</v>
      </c>
      <c r="D113" s="219">
        <v>44350</v>
      </c>
      <c r="E113" s="31" t="s">
        <v>70</v>
      </c>
      <c r="F113" s="200"/>
      <c r="G113" s="95">
        <f t="shared" si="6"/>
        <v>46</v>
      </c>
      <c r="H113" s="96"/>
      <c r="I113" s="96"/>
      <c r="J113" s="96"/>
      <c r="K113" s="112">
        <f t="shared" si="7"/>
      </c>
      <c r="L113" s="96"/>
      <c r="M113" s="96"/>
      <c r="O113" s="10"/>
      <c r="Q113" s="10"/>
    </row>
    <row r="114" spans="1:17" ht="15" customHeight="1" hidden="1">
      <c r="A114" s="161">
        <v>39</v>
      </c>
      <c r="B114" s="27" t="s">
        <v>1628</v>
      </c>
      <c r="C114" s="27" t="s">
        <v>1629</v>
      </c>
      <c r="D114" s="245">
        <v>44532</v>
      </c>
      <c r="E114" s="239" t="s">
        <v>233</v>
      </c>
      <c r="F114" s="236">
        <v>22</v>
      </c>
      <c r="G114" s="95">
        <f t="shared" si="6"/>
        <v>20</v>
      </c>
      <c r="H114" s="243"/>
      <c r="I114" s="243"/>
      <c r="J114" s="242"/>
      <c r="K114" s="112">
        <f t="shared" si="7"/>
      </c>
      <c r="L114" s="204"/>
      <c r="M114" s="96"/>
      <c r="O114" s="10"/>
      <c r="Q114" s="10"/>
    </row>
    <row r="115" spans="1:17" ht="15" customHeight="1" hidden="1">
      <c r="A115" s="161"/>
      <c r="B115" s="27" t="s">
        <v>1606</v>
      </c>
      <c r="C115" s="27" t="s">
        <v>1607</v>
      </c>
      <c r="D115" s="217">
        <v>44511</v>
      </c>
      <c r="E115" s="13" t="s">
        <v>30</v>
      </c>
      <c r="F115" s="117">
        <v>3</v>
      </c>
      <c r="G115" s="95">
        <f t="shared" si="6"/>
        <v>23</v>
      </c>
      <c r="H115" s="96"/>
      <c r="I115" s="96"/>
      <c r="J115" s="96"/>
      <c r="K115" s="112">
        <f t="shared" si="7"/>
      </c>
      <c r="L115" s="96"/>
      <c r="M115" s="96"/>
      <c r="O115" s="10"/>
      <c r="Q115" s="10"/>
    </row>
    <row r="116" spans="1:17" ht="15" customHeight="1" hidden="1">
      <c r="A116" s="161">
        <v>35</v>
      </c>
      <c r="B116" s="110" t="s">
        <v>1571</v>
      </c>
      <c r="C116" s="110" t="s">
        <v>1571</v>
      </c>
      <c r="D116" s="218">
        <v>44476</v>
      </c>
      <c r="E116" s="177" t="s">
        <v>37</v>
      </c>
      <c r="F116" s="200"/>
      <c r="G116" s="95">
        <f t="shared" si="6"/>
        <v>28</v>
      </c>
      <c r="H116" s="96"/>
      <c r="I116" s="96"/>
      <c r="J116" s="96"/>
      <c r="K116" s="112">
        <f t="shared" si="7"/>
      </c>
      <c r="L116" s="204"/>
      <c r="M116" s="96"/>
      <c r="O116" s="10"/>
      <c r="Q116" s="10"/>
    </row>
    <row r="117" spans="1:17" ht="15" customHeight="1" hidden="1">
      <c r="A117" s="161">
        <v>32</v>
      </c>
      <c r="B117" s="27" t="s">
        <v>1614</v>
      </c>
      <c r="C117" s="27" t="s">
        <v>1615</v>
      </c>
      <c r="D117" s="217">
        <v>44518</v>
      </c>
      <c r="E117" s="177" t="s">
        <v>21</v>
      </c>
      <c r="F117" s="194"/>
      <c r="G117" s="95">
        <f t="shared" si="6"/>
        <v>22</v>
      </c>
      <c r="H117" s="96"/>
      <c r="I117" s="96"/>
      <c r="J117" s="96"/>
      <c r="K117" s="112">
        <f t="shared" si="7"/>
      </c>
      <c r="L117" s="96"/>
      <c r="M117" s="96"/>
      <c r="O117" s="10"/>
      <c r="Q117" s="10"/>
    </row>
    <row r="118" spans="1:17" ht="15" customHeight="1" hidden="1">
      <c r="A118" s="161">
        <v>35</v>
      </c>
      <c r="B118" s="110" t="s">
        <v>1527</v>
      </c>
      <c r="C118" s="110" t="s">
        <v>1528</v>
      </c>
      <c r="D118" s="218">
        <v>44434</v>
      </c>
      <c r="E118" s="177" t="s">
        <v>24</v>
      </c>
      <c r="F118" s="117">
        <v>16</v>
      </c>
      <c r="G118" s="95">
        <f t="shared" si="6"/>
        <v>34</v>
      </c>
      <c r="H118" s="237"/>
      <c r="I118" s="237"/>
      <c r="J118" s="237"/>
      <c r="K118" s="112">
        <f t="shared" si="7"/>
      </c>
      <c r="L118" s="93"/>
      <c r="M118" s="93"/>
      <c r="O118" s="10"/>
      <c r="Q118" s="10"/>
    </row>
    <row r="119" spans="1:17" ht="15" customHeight="1" hidden="1">
      <c r="A119" s="161">
        <v>36</v>
      </c>
      <c r="B119" s="110" t="s">
        <v>1405</v>
      </c>
      <c r="C119" s="110" t="s">
        <v>1406</v>
      </c>
      <c r="D119" s="218">
        <v>44336</v>
      </c>
      <c r="E119" s="177" t="s">
        <v>15</v>
      </c>
      <c r="F119" s="117">
        <v>1</v>
      </c>
      <c r="G119" s="95">
        <f t="shared" si="6"/>
        <v>48</v>
      </c>
      <c r="H119" s="96"/>
      <c r="I119" s="96"/>
      <c r="J119" s="96"/>
      <c r="K119" s="112">
        <f t="shared" si="7"/>
      </c>
      <c r="L119" s="96"/>
      <c r="M119" s="96"/>
      <c r="O119" s="10"/>
      <c r="Q119" s="10"/>
    </row>
    <row r="120" spans="1:17" ht="15" customHeight="1" hidden="1">
      <c r="A120" s="161">
        <v>37</v>
      </c>
      <c r="B120" s="11" t="s">
        <v>1558</v>
      </c>
      <c r="C120" s="11" t="s">
        <v>1559</v>
      </c>
      <c r="D120" s="212">
        <v>44462</v>
      </c>
      <c r="E120" s="13" t="s">
        <v>40</v>
      </c>
      <c r="F120" s="117">
        <v>1</v>
      </c>
      <c r="G120" s="95">
        <f t="shared" si="6"/>
        <v>30</v>
      </c>
      <c r="H120" s="96"/>
      <c r="I120" s="96"/>
      <c r="J120" s="96"/>
      <c r="K120" s="112">
        <f t="shared" si="7"/>
      </c>
      <c r="L120" s="96"/>
      <c r="M120" s="96"/>
      <c r="O120" s="10"/>
      <c r="Q120" s="10"/>
    </row>
    <row r="121" spans="1:17" ht="15" customHeight="1" hidden="1">
      <c r="A121" s="161">
        <v>39</v>
      </c>
      <c r="B121" s="27" t="s">
        <v>1548</v>
      </c>
      <c r="C121" s="27" t="s">
        <v>1548</v>
      </c>
      <c r="D121" s="217">
        <v>44455</v>
      </c>
      <c r="E121" s="233" t="s">
        <v>1549</v>
      </c>
      <c r="F121" s="117">
        <v>1</v>
      </c>
      <c r="G121" s="95">
        <f t="shared" si="6"/>
        <v>31</v>
      </c>
      <c r="H121" s="210"/>
      <c r="I121" s="210"/>
      <c r="J121" s="210"/>
      <c r="K121" s="112">
        <f t="shared" si="7"/>
      </c>
      <c r="L121" s="210"/>
      <c r="M121" s="210"/>
      <c r="O121" s="10"/>
      <c r="Q121" s="10"/>
    </row>
    <row r="122" spans="1:17" ht="15" customHeight="1" hidden="1">
      <c r="A122" s="161">
        <v>35</v>
      </c>
      <c r="B122" s="110" t="s">
        <v>1608</v>
      </c>
      <c r="C122" s="110" t="s">
        <v>1609</v>
      </c>
      <c r="D122" s="214">
        <v>44511</v>
      </c>
      <c r="E122" s="177" t="s">
        <v>21</v>
      </c>
      <c r="F122" s="200"/>
      <c r="G122" s="95">
        <f t="shared" si="6"/>
        <v>23</v>
      </c>
      <c r="H122" s="96"/>
      <c r="I122" s="96"/>
      <c r="J122" s="96"/>
      <c r="K122" s="112">
        <f t="shared" si="7"/>
      </c>
      <c r="L122" s="96"/>
      <c r="M122" s="96"/>
      <c r="O122" s="10"/>
      <c r="Q122" s="10"/>
    </row>
    <row r="123" spans="1:17" ht="15" customHeight="1" hidden="1">
      <c r="A123" s="161">
        <v>36</v>
      </c>
      <c r="B123" s="110" t="s">
        <v>1560</v>
      </c>
      <c r="C123" s="110" t="s">
        <v>1561</v>
      </c>
      <c r="D123" s="218">
        <v>44462</v>
      </c>
      <c r="E123" s="177" t="s">
        <v>21</v>
      </c>
      <c r="F123" s="200"/>
      <c r="G123" s="95">
        <f t="shared" si="6"/>
        <v>30</v>
      </c>
      <c r="H123" s="96"/>
      <c r="I123" s="96"/>
      <c r="J123" s="96"/>
      <c r="K123" s="112">
        <f t="shared" si="7"/>
      </c>
      <c r="L123" s="96"/>
      <c r="M123" s="96"/>
      <c r="O123" s="10"/>
      <c r="Q123" s="10"/>
    </row>
    <row r="124" spans="1:17" ht="15" customHeight="1" hidden="1">
      <c r="A124" s="161"/>
      <c r="B124" s="110" t="s">
        <v>1536</v>
      </c>
      <c r="C124" s="110" t="s">
        <v>1537</v>
      </c>
      <c r="D124" s="214">
        <v>44448</v>
      </c>
      <c r="E124" s="177" t="s">
        <v>40</v>
      </c>
      <c r="F124" s="117">
        <v>1</v>
      </c>
      <c r="G124" s="95">
        <f t="shared" si="6"/>
        <v>32</v>
      </c>
      <c r="H124" s="96"/>
      <c r="I124" s="96"/>
      <c r="J124" s="96"/>
      <c r="K124" s="112">
        <f t="shared" si="7"/>
      </c>
      <c r="L124" s="96"/>
      <c r="M124" s="96"/>
      <c r="O124" s="10"/>
      <c r="Q124" s="10"/>
    </row>
    <row r="125" spans="1:17" ht="15" customHeight="1" hidden="1">
      <c r="A125" s="161">
        <v>38</v>
      </c>
      <c r="B125" s="110" t="s">
        <v>50</v>
      </c>
      <c r="C125" s="110" t="s">
        <v>51</v>
      </c>
      <c r="D125" s="223">
        <v>44126</v>
      </c>
      <c r="E125" s="178" t="s">
        <v>40</v>
      </c>
      <c r="F125" s="117">
        <v>1</v>
      </c>
      <c r="G125" s="95">
        <f t="shared" si="6"/>
        <v>78</v>
      </c>
      <c r="H125" s="96"/>
      <c r="I125" s="96"/>
      <c r="J125" s="96"/>
      <c r="K125" s="112">
        <f t="shared" si="7"/>
      </c>
      <c r="L125" s="96"/>
      <c r="M125" s="96"/>
      <c r="O125" s="10"/>
      <c r="Q125" s="10"/>
    </row>
    <row r="126" spans="1:17" ht="15" customHeight="1" hidden="1">
      <c r="A126" s="161">
        <v>31</v>
      </c>
      <c r="B126" s="110" t="s">
        <v>1544</v>
      </c>
      <c r="C126" s="110" t="s">
        <v>1544</v>
      </c>
      <c r="D126" s="214">
        <v>44448</v>
      </c>
      <c r="E126" s="177" t="s">
        <v>284</v>
      </c>
      <c r="F126" s="187"/>
      <c r="G126" s="95">
        <f aca="true" t="shared" si="8" ref="G126:G157">ROUNDUP(DATEDIF(D126,$B$204,"d")/7,0)</f>
        <v>32</v>
      </c>
      <c r="H126" s="96"/>
      <c r="I126" s="96"/>
      <c r="J126" s="96"/>
      <c r="K126" s="112">
        <f t="shared" si="7"/>
      </c>
      <c r="L126" s="96"/>
      <c r="M126" s="96"/>
      <c r="O126" s="10"/>
      <c r="Q126" s="10"/>
    </row>
    <row r="127" spans="1:17" ht="15" customHeight="1" hidden="1">
      <c r="A127" s="161">
        <v>32</v>
      </c>
      <c r="B127" s="110" t="s">
        <v>1550</v>
      </c>
      <c r="C127" s="110" t="s">
        <v>1551</v>
      </c>
      <c r="D127" s="214">
        <v>44455</v>
      </c>
      <c r="E127" s="177" t="s">
        <v>42</v>
      </c>
      <c r="F127" s="133">
        <v>46</v>
      </c>
      <c r="G127" s="95">
        <f t="shared" si="8"/>
        <v>31</v>
      </c>
      <c r="H127" s="96"/>
      <c r="I127" s="96"/>
      <c r="J127" s="96"/>
      <c r="K127" s="112">
        <f t="shared" si="7"/>
      </c>
      <c r="L127" s="210"/>
      <c r="M127" s="210"/>
      <c r="O127" s="10"/>
      <c r="Q127" s="10"/>
    </row>
    <row r="128" spans="1:17" ht="15" customHeight="1" hidden="1">
      <c r="A128" s="161">
        <v>30</v>
      </c>
      <c r="B128" s="110" t="s">
        <v>1534</v>
      </c>
      <c r="C128" s="110" t="s">
        <v>1535</v>
      </c>
      <c r="D128" s="214">
        <v>44441</v>
      </c>
      <c r="E128" s="177" t="s">
        <v>15</v>
      </c>
      <c r="F128" s="117">
        <v>4</v>
      </c>
      <c r="G128" s="95">
        <f t="shared" si="8"/>
        <v>33</v>
      </c>
      <c r="H128" s="204"/>
      <c r="I128" s="96"/>
      <c r="J128" s="204"/>
      <c r="K128" s="112">
        <f t="shared" si="7"/>
      </c>
      <c r="L128" s="204"/>
      <c r="M128" s="96"/>
      <c r="O128" s="10"/>
      <c r="Q128" s="10"/>
    </row>
    <row r="129" spans="1:17" ht="15" customHeight="1" hidden="1">
      <c r="A129" s="161">
        <v>32</v>
      </c>
      <c r="B129" s="110" t="s">
        <v>1564</v>
      </c>
      <c r="C129" s="110" t="s">
        <v>1565</v>
      </c>
      <c r="D129" s="214">
        <v>44469</v>
      </c>
      <c r="E129" s="177" t="s">
        <v>30</v>
      </c>
      <c r="F129" s="117">
        <v>5</v>
      </c>
      <c r="G129" s="95">
        <f t="shared" si="8"/>
        <v>29</v>
      </c>
      <c r="H129" s="96"/>
      <c r="I129" s="96"/>
      <c r="J129" s="96"/>
      <c r="K129" s="112">
        <f t="shared" si="7"/>
      </c>
      <c r="L129" s="96"/>
      <c r="M129" s="96"/>
      <c r="O129" s="10"/>
      <c r="Q129" s="10"/>
    </row>
    <row r="130" spans="1:17" ht="15" customHeight="1" hidden="1">
      <c r="A130" s="161">
        <v>33</v>
      </c>
      <c r="B130" s="110" t="s">
        <v>1576</v>
      </c>
      <c r="C130" s="110" t="s">
        <v>1577</v>
      </c>
      <c r="D130" s="218">
        <v>44483</v>
      </c>
      <c r="E130" s="177" t="s">
        <v>30</v>
      </c>
      <c r="F130" s="117">
        <v>9</v>
      </c>
      <c r="G130" s="95">
        <f t="shared" si="8"/>
        <v>27</v>
      </c>
      <c r="H130" s="96"/>
      <c r="I130" s="96"/>
      <c r="J130" s="96"/>
      <c r="K130" s="112">
        <f t="shared" si="7"/>
      </c>
      <c r="L130" s="96"/>
      <c r="M130" s="96"/>
      <c r="O130" s="10"/>
      <c r="Q130" s="10"/>
    </row>
    <row r="131" spans="1:17" ht="15" customHeight="1" hidden="1">
      <c r="A131" s="161">
        <v>34</v>
      </c>
      <c r="B131" s="110" t="s">
        <v>1556</v>
      </c>
      <c r="C131" s="110" t="s">
        <v>1557</v>
      </c>
      <c r="D131" s="218">
        <v>44462</v>
      </c>
      <c r="E131" s="178" t="s">
        <v>70</v>
      </c>
      <c r="F131" s="200"/>
      <c r="G131" s="95">
        <f t="shared" si="8"/>
        <v>30</v>
      </c>
      <c r="H131" s="96"/>
      <c r="I131" s="96"/>
      <c r="J131" s="96"/>
      <c r="K131" s="112">
        <f t="shared" si="7"/>
      </c>
      <c r="L131" s="96"/>
      <c r="M131" s="96"/>
      <c r="O131" s="10"/>
      <c r="Q131" s="10"/>
    </row>
    <row r="132" spans="1:17" ht="15" customHeight="1" hidden="1">
      <c r="A132" s="161">
        <v>35</v>
      </c>
      <c r="B132" s="110" t="s">
        <v>1529</v>
      </c>
      <c r="C132" s="110" t="s">
        <v>1530</v>
      </c>
      <c r="D132" s="218">
        <v>44434</v>
      </c>
      <c r="E132" s="178" t="s">
        <v>70</v>
      </c>
      <c r="F132" s="200"/>
      <c r="G132" s="95">
        <f t="shared" si="8"/>
        <v>34</v>
      </c>
      <c r="H132" s="96"/>
      <c r="I132" s="96"/>
      <c r="J132" s="96"/>
      <c r="K132" s="112">
        <f t="shared" si="7"/>
      </c>
      <c r="L132" s="96"/>
      <c r="M132" s="96"/>
      <c r="O132" s="10"/>
      <c r="Q132" s="10"/>
    </row>
    <row r="133" spans="1:17" ht="15" customHeight="1" hidden="1">
      <c r="A133" s="161">
        <v>38</v>
      </c>
      <c r="B133" s="110" t="s">
        <v>1490</v>
      </c>
      <c r="C133" s="110" t="s">
        <v>1491</v>
      </c>
      <c r="D133" s="220">
        <v>44406</v>
      </c>
      <c r="E133" s="178" t="s">
        <v>15</v>
      </c>
      <c r="F133" s="117">
        <v>1</v>
      </c>
      <c r="G133" s="95">
        <f t="shared" si="8"/>
        <v>38</v>
      </c>
      <c r="H133" s="96"/>
      <c r="I133" s="96"/>
      <c r="J133" s="96"/>
      <c r="K133" s="112">
        <f t="shared" si="7"/>
      </c>
      <c r="L133" s="96"/>
      <c r="M133" s="96"/>
      <c r="O133" s="10"/>
      <c r="Q133" s="10"/>
    </row>
    <row r="134" spans="1:17" ht="15" customHeight="1" hidden="1">
      <c r="A134" s="161"/>
      <c r="B134" s="110" t="s">
        <v>1477</v>
      </c>
      <c r="C134" s="110" t="s">
        <v>1478</v>
      </c>
      <c r="D134" s="218">
        <v>44399</v>
      </c>
      <c r="E134" s="178" t="s">
        <v>24</v>
      </c>
      <c r="F134" s="117">
        <v>14</v>
      </c>
      <c r="G134" s="95">
        <f t="shared" si="8"/>
        <v>39</v>
      </c>
      <c r="H134" s="96"/>
      <c r="I134" s="96"/>
      <c r="J134" s="96"/>
      <c r="K134" s="112">
        <f t="shared" si="7"/>
      </c>
      <c r="L134" s="96"/>
      <c r="M134" s="96"/>
      <c r="O134" s="10"/>
      <c r="Q134" s="10"/>
    </row>
    <row r="135" spans="1:17" ht="15" customHeight="1" hidden="1">
      <c r="A135" s="161">
        <v>37</v>
      </c>
      <c r="B135" s="110" t="s">
        <v>1588</v>
      </c>
      <c r="C135" s="110" t="s">
        <v>703</v>
      </c>
      <c r="D135" s="220">
        <v>43314</v>
      </c>
      <c r="E135" s="111" t="s">
        <v>70</v>
      </c>
      <c r="F135" s="187"/>
      <c r="G135" s="95">
        <f t="shared" si="8"/>
        <v>194</v>
      </c>
      <c r="H135" s="96"/>
      <c r="I135" s="96"/>
      <c r="J135" s="96"/>
      <c r="K135" s="112">
        <f t="shared" si="7"/>
      </c>
      <c r="L135" s="96"/>
      <c r="M135" s="96"/>
      <c r="O135" s="10"/>
      <c r="Q135" s="10"/>
    </row>
    <row r="136" spans="1:17" ht="15" customHeight="1" hidden="1">
      <c r="A136" s="161"/>
      <c r="B136" s="110" t="s">
        <v>1468</v>
      </c>
      <c r="C136" s="110" t="s">
        <v>1469</v>
      </c>
      <c r="D136" s="218">
        <v>44392</v>
      </c>
      <c r="E136" s="177" t="s">
        <v>15</v>
      </c>
      <c r="F136" s="117">
        <v>1</v>
      </c>
      <c r="G136" s="95">
        <f t="shared" si="8"/>
        <v>40</v>
      </c>
      <c r="H136" s="96"/>
      <c r="I136" s="96"/>
      <c r="J136" s="96"/>
      <c r="K136" s="112">
        <f t="shared" si="7"/>
      </c>
      <c r="L136" s="96"/>
      <c r="M136" s="96"/>
      <c r="O136" s="10"/>
      <c r="Q136" s="10"/>
    </row>
    <row r="137" spans="1:17" ht="15" customHeight="1" hidden="1">
      <c r="A137" s="161"/>
      <c r="B137" s="110" t="s">
        <v>1545</v>
      </c>
      <c r="C137" s="110" t="s">
        <v>1546</v>
      </c>
      <c r="D137" s="214">
        <v>44455</v>
      </c>
      <c r="E137" s="177" t="s">
        <v>40</v>
      </c>
      <c r="F137" s="117">
        <v>1</v>
      </c>
      <c r="G137" s="95">
        <f t="shared" si="8"/>
        <v>31</v>
      </c>
      <c r="H137" s="96"/>
      <c r="I137" s="96"/>
      <c r="J137" s="96"/>
      <c r="K137" s="112">
        <f t="shared" si="7"/>
      </c>
      <c r="L137" s="96"/>
      <c r="M137" s="96"/>
      <c r="O137" s="10"/>
      <c r="Q137" s="10"/>
    </row>
    <row r="138" spans="1:17" ht="15" customHeight="1" hidden="1">
      <c r="A138" s="161"/>
      <c r="B138" s="27" t="s">
        <v>1417</v>
      </c>
      <c r="C138" s="27" t="s">
        <v>1418</v>
      </c>
      <c r="D138" s="219">
        <v>44350</v>
      </c>
      <c r="E138" s="159" t="s">
        <v>42</v>
      </c>
      <c r="F138" s="133">
        <v>47</v>
      </c>
      <c r="G138" s="95">
        <f t="shared" si="8"/>
        <v>46</v>
      </c>
      <c r="H138" s="96"/>
      <c r="I138" s="96"/>
      <c r="J138" s="96"/>
      <c r="K138" s="112">
        <f t="shared" si="7"/>
      </c>
      <c r="L138" s="96"/>
      <c r="M138" s="96"/>
      <c r="O138" s="10"/>
      <c r="Q138" s="10"/>
    </row>
    <row r="139" spans="1:17" ht="15" customHeight="1" hidden="1">
      <c r="A139" s="161"/>
      <c r="B139" s="110" t="s">
        <v>1538</v>
      </c>
      <c r="C139" s="110" t="s">
        <v>1539</v>
      </c>
      <c r="D139" s="214">
        <v>44448</v>
      </c>
      <c r="E139" s="177" t="s">
        <v>21</v>
      </c>
      <c r="F139" s="187"/>
      <c r="G139" s="95">
        <f t="shared" si="8"/>
        <v>32</v>
      </c>
      <c r="H139" s="96"/>
      <c r="I139" s="96"/>
      <c r="J139" s="96"/>
      <c r="K139" s="112">
        <f t="shared" si="7"/>
      </c>
      <c r="L139" s="96"/>
      <c r="M139" s="96"/>
      <c r="O139" s="10"/>
      <c r="Q139" s="10"/>
    </row>
    <row r="140" spans="1:17" ht="15" customHeight="1" hidden="1">
      <c r="A140" s="161"/>
      <c r="B140" s="110" t="s">
        <v>1486</v>
      </c>
      <c r="C140" s="110" t="s">
        <v>1485</v>
      </c>
      <c r="D140" s="220">
        <v>44406</v>
      </c>
      <c r="E140" s="178" t="s">
        <v>24</v>
      </c>
      <c r="F140" s="117">
        <v>2</v>
      </c>
      <c r="G140" s="95">
        <f t="shared" si="8"/>
        <v>38</v>
      </c>
      <c r="H140" s="96"/>
      <c r="I140" s="96"/>
      <c r="J140" s="96"/>
      <c r="K140" s="112">
        <f t="shared" si="7"/>
      </c>
      <c r="L140" s="96"/>
      <c r="M140" s="96"/>
      <c r="O140" s="10"/>
      <c r="Q140" s="10"/>
    </row>
    <row r="141" spans="1:17" ht="15" customHeight="1" hidden="1">
      <c r="A141" s="161">
        <v>35</v>
      </c>
      <c r="B141" s="110" t="s">
        <v>1421</v>
      </c>
      <c r="C141" s="110" t="s">
        <v>1422</v>
      </c>
      <c r="D141" s="220">
        <v>44350</v>
      </c>
      <c r="E141" s="111" t="s">
        <v>40</v>
      </c>
      <c r="F141" s="117">
        <v>1</v>
      </c>
      <c r="G141" s="95">
        <f t="shared" si="8"/>
        <v>46</v>
      </c>
      <c r="H141" s="96"/>
      <c r="I141" s="96"/>
      <c r="J141" s="96"/>
      <c r="K141" s="112">
        <f t="shared" si="7"/>
      </c>
      <c r="L141" s="96"/>
      <c r="M141" s="96"/>
      <c r="O141" s="10"/>
      <c r="Q141" s="10"/>
    </row>
    <row r="142" spans="1:17" ht="15" customHeight="1" hidden="1">
      <c r="A142" s="161">
        <v>36</v>
      </c>
      <c r="B142" s="110" t="s">
        <v>1509</v>
      </c>
      <c r="C142" s="110" t="s">
        <v>1509</v>
      </c>
      <c r="D142" s="214">
        <v>44420</v>
      </c>
      <c r="E142" s="178" t="s">
        <v>70</v>
      </c>
      <c r="F142" s="187"/>
      <c r="G142" s="95">
        <f t="shared" si="8"/>
        <v>36</v>
      </c>
      <c r="H142" s="96"/>
      <c r="I142" s="96"/>
      <c r="J142" s="96"/>
      <c r="K142" s="112">
        <f t="shared" si="7"/>
      </c>
      <c r="L142" s="96"/>
      <c r="M142" s="96"/>
      <c r="O142" s="10"/>
      <c r="Q142" s="10"/>
    </row>
    <row r="143" spans="1:17" ht="15" customHeight="1" hidden="1">
      <c r="A143" s="161">
        <v>35</v>
      </c>
      <c r="B143" s="110" t="s">
        <v>1507</v>
      </c>
      <c r="C143" s="110" t="s">
        <v>1508</v>
      </c>
      <c r="D143" s="214">
        <v>44420</v>
      </c>
      <c r="E143" s="177" t="s">
        <v>37</v>
      </c>
      <c r="F143" s="187"/>
      <c r="G143" s="95">
        <f t="shared" si="8"/>
        <v>36</v>
      </c>
      <c r="H143" s="96"/>
      <c r="I143" s="96"/>
      <c r="J143" s="96"/>
      <c r="K143" s="112">
        <f t="shared" si="7"/>
      </c>
      <c r="L143" s="210"/>
      <c r="M143" s="210"/>
      <c r="O143" s="10"/>
      <c r="Q143" s="10"/>
    </row>
    <row r="144" spans="1:17" ht="15" customHeight="1" hidden="1">
      <c r="A144" s="161">
        <v>37</v>
      </c>
      <c r="B144" s="11" t="s">
        <v>36</v>
      </c>
      <c r="C144" s="11" t="s">
        <v>36</v>
      </c>
      <c r="D144" s="221">
        <v>44098</v>
      </c>
      <c r="E144" s="160" t="s">
        <v>37</v>
      </c>
      <c r="F144" s="187"/>
      <c r="G144" s="95">
        <f t="shared" si="8"/>
        <v>82</v>
      </c>
      <c r="H144" s="96"/>
      <c r="I144" s="96"/>
      <c r="J144" s="96"/>
      <c r="K144" s="112">
        <f t="shared" si="7"/>
      </c>
      <c r="L144" s="130"/>
      <c r="M144" s="96"/>
      <c r="O144" s="10"/>
      <c r="Q144" s="10"/>
    </row>
    <row r="145" spans="1:17" ht="15" customHeight="1" hidden="1">
      <c r="A145" s="161">
        <v>34</v>
      </c>
      <c r="B145" s="110" t="s">
        <v>1567</v>
      </c>
      <c r="C145" s="110" t="s">
        <v>1568</v>
      </c>
      <c r="D145" s="214">
        <v>44469</v>
      </c>
      <c r="E145" s="177" t="s">
        <v>30</v>
      </c>
      <c r="F145" s="208">
        <v>10</v>
      </c>
      <c r="G145" s="95">
        <f t="shared" si="8"/>
        <v>29</v>
      </c>
      <c r="H145" s="96"/>
      <c r="I145" s="96"/>
      <c r="J145" s="96"/>
      <c r="K145" s="112">
        <f t="shared" si="7"/>
      </c>
      <c r="L145" s="96"/>
      <c r="M145" s="96"/>
      <c r="O145" s="10"/>
      <c r="Q145" s="10"/>
    </row>
    <row r="146" spans="1:17" ht="15" customHeight="1" hidden="1">
      <c r="A146" s="161">
        <v>35</v>
      </c>
      <c r="B146" s="110" t="s">
        <v>1540</v>
      </c>
      <c r="C146" s="110" t="s">
        <v>1541</v>
      </c>
      <c r="D146" s="214">
        <v>44448</v>
      </c>
      <c r="E146" s="177" t="s">
        <v>30</v>
      </c>
      <c r="F146" s="117">
        <v>2</v>
      </c>
      <c r="G146" s="95">
        <f t="shared" si="8"/>
        <v>32</v>
      </c>
      <c r="H146" s="96"/>
      <c r="I146" s="96"/>
      <c r="J146" s="96"/>
      <c r="K146" s="112">
        <f t="shared" si="7"/>
      </c>
      <c r="L146" s="96"/>
      <c r="M146" s="96"/>
      <c r="O146" s="10"/>
      <c r="Q146" s="10"/>
    </row>
    <row r="147" spans="1:17" ht="15" customHeight="1" hidden="1">
      <c r="A147" s="161">
        <v>36</v>
      </c>
      <c r="B147" s="110" t="s">
        <v>1429</v>
      </c>
      <c r="C147" s="110" t="s">
        <v>1430</v>
      </c>
      <c r="D147" s="220">
        <v>44357</v>
      </c>
      <c r="E147" s="188" t="s">
        <v>70</v>
      </c>
      <c r="F147" s="187"/>
      <c r="G147" s="95">
        <f t="shared" si="8"/>
        <v>45</v>
      </c>
      <c r="H147" s="96"/>
      <c r="I147" s="96"/>
      <c r="J147" s="96"/>
      <c r="K147" s="112">
        <f t="shared" si="7"/>
      </c>
      <c r="L147" s="96"/>
      <c r="M147" s="96"/>
      <c r="O147" s="10"/>
      <c r="Q147" s="10"/>
    </row>
    <row r="148" spans="1:17" ht="15" customHeight="1" hidden="1">
      <c r="A148" s="161">
        <v>39</v>
      </c>
      <c r="B148" s="110" t="s">
        <v>1514</v>
      </c>
      <c r="C148" s="110" t="s">
        <v>1515</v>
      </c>
      <c r="D148" s="214">
        <v>44427</v>
      </c>
      <c r="E148" s="177" t="s">
        <v>15</v>
      </c>
      <c r="F148" s="117">
        <v>1</v>
      </c>
      <c r="G148" s="95">
        <f t="shared" si="8"/>
        <v>35</v>
      </c>
      <c r="H148" s="96"/>
      <c r="I148" s="96"/>
      <c r="J148" s="96"/>
      <c r="K148" s="112">
        <f t="shared" si="7"/>
      </c>
      <c r="L148" s="96"/>
      <c r="M148" s="96"/>
      <c r="O148" s="10"/>
      <c r="Q148" s="10"/>
    </row>
    <row r="149" spans="1:17" ht="15" customHeight="1" hidden="1">
      <c r="A149" s="161">
        <v>35</v>
      </c>
      <c r="B149" s="110" t="s">
        <v>1547</v>
      </c>
      <c r="C149" s="110" t="s">
        <v>1547</v>
      </c>
      <c r="D149" s="214">
        <v>44455</v>
      </c>
      <c r="E149" s="177" t="s">
        <v>21</v>
      </c>
      <c r="F149" s="187"/>
      <c r="G149" s="95">
        <f t="shared" si="8"/>
        <v>31</v>
      </c>
      <c r="H149" s="96"/>
      <c r="I149" s="96"/>
      <c r="J149" s="96"/>
      <c r="K149" s="112">
        <f t="shared" si="7"/>
      </c>
      <c r="L149" s="96"/>
      <c r="M149" s="96"/>
      <c r="O149" s="10"/>
      <c r="Q149" s="10"/>
    </row>
    <row r="150" spans="1:17" ht="15" customHeight="1" hidden="1">
      <c r="A150" s="161"/>
      <c r="B150" s="110" t="s">
        <v>1427</v>
      </c>
      <c r="C150" s="110" t="s">
        <v>1428</v>
      </c>
      <c r="D150" s="220">
        <v>44357</v>
      </c>
      <c r="E150" s="188" t="s">
        <v>42</v>
      </c>
      <c r="F150" s="133">
        <v>56</v>
      </c>
      <c r="G150" s="95">
        <f t="shared" si="8"/>
        <v>45</v>
      </c>
      <c r="H150" s="96"/>
      <c r="I150" s="96"/>
      <c r="J150" s="96"/>
      <c r="K150" s="112">
        <f t="shared" si="7"/>
      </c>
      <c r="L150" s="96"/>
      <c r="M150" s="96"/>
      <c r="O150" s="10"/>
      <c r="Q150" s="10"/>
    </row>
    <row r="151" spans="1:17" ht="15" customHeight="1" hidden="1">
      <c r="A151" s="161">
        <v>36</v>
      </c>
      <c r="B151" s="110" t="s">
        <v>1500</v>
      </c>
      <c r="C151" s="110" t="s">
        <v>1501</v>
      </c>
      <c r="D151" s="214">
        <v>44413</v>
      </c>
      <c r="E151" s="111" t="s">
        <v>42</v>
      </c>
      <c r="F151" s="133">
        <v>44</v>
      </c>
      <c r="G151" s="95">
        <f t="shared" si="8"/>
        <v>37</v>
      </c>
      <c r="H151" s="96"/>
      <c r="I151" s="96"/>
      <c r="J151" s="96"/>
      <c r="K151" s="112">
        <f t="shared" si="7"/>
      </c>
      <c r="L151" s="96"/>
      <c r="M151" s="96"/>
      <c r="O151" s="10"/>
      <c r="Q151" s="10"/>
    </row>
    <row r="152" spans="1:17" ht="15" customHeight="1" hidden="1">
      <c r="A152" s="161">
        <v>37</v>
      </c>
      <c r="B152" s="110" t="s">
        <v>1521</v>
      </c>
      <c r="C152" s="110" t="s">
        <v>1522</v>
      </c>
      <c r="D152" s="218">
        <v>44434</v>
      </c>
      <c r="E152" s="177" t="s">
        <v>37</v>
      </c>
      <c r="F152" s="200"/>
      <c r="G152" s="95">
        <f t="shared" si="8"/>
        <v>34</v>
      </c>
      <c r="H152" s="96"/>
      <c r="I152" s="96"/>
      <c r="J152" s="96"/>
      <c r="K152" s="112">
        <f t="shared" si="7"/>
      </c>
      <c r="L152" s="96"/>
      <c r="M152" s="96"/>
      <c r="O152" s="10"/>
      <c r="Q152" s="10"/>
    </row>
    <row r="153" spans="1:17" ht="15" customHeight="1" hidden="1">
      <c r="A153" s="161">
        <v>36</v>
      </c>
      <c r="B153" s="110" t="s">
        <v>1542</v>
      </c>
      <c r="C153" s="110" t="s">
        <v>1543</v>
      </c>
      <c r="D153" s="214">
        <v>44448</v>
      </c>
      <c r="E153" s="177" t="s">
        <v>178</v>
      </c>
      <c r="F153" s="117">
        <v>20</v>
      </c>
      <c r="G153" s="95">
        <f t="shared" si="8"/>
        <v>32</v>
      </c>
      <c r="H153" s="96"/>
      <c r="I153" s="96"/>
      <c r="J153" s="96"/>
      <c r="K153" s="112">
        <f t="shared" si="7"/>
      </c>
      <c r="L153" s="96"/>
      <c r="M153" s="96"/>
      <c r="O153" s="10"/>
      <c r="Q153" s="10"/>
    </row>
    <row r="154" spans="1:17" ht="15" customHeight="1" hidden="1">
      <c r="A154" s="161">
        <v>37</v>
      </c>
      <c r="B154" s="110" t="s">
        <v>1437</v>
      </c>
      <c r="C154" s="110" t="s">
        <v>1438</v>
      </c>
      <c r="D154" s="220">
        <v>44371</v>
      </c>
      <c r="E154" s="111" t="s">
        <v>24</v>
      </c>
      <c r="F154" s="117">
        <v>6</v>
      </c>
      <c r="G154" s="95">
        <f t="shared" si="8"/>
        <v>43</v>
      </c>
      <c r="H154" s="96"/>
      <c r="I154" s="96"/>
      <c r="J154" s="96"/>
      <c r="K154" s="112">
        <f aca="true" t="shared" si="9" ref="K154:K198">IF(J154&lt;&gt;0,-(J154-H154)/J154,"")</f>
      </c>
      <c r="L154" s="96"/>
      <c r="M154" s="96"/>
      <c r="O154" s="10"/>
      <c r="Q154" s="10"/>
    </row>
    <row r="155" spans="1:17" ht="15" customHeight="1" hidden="1">
      <c r="A155" s="161">
        <v>38</v>
      </c>
      <c r="B155" s="110" t="s">
        <v>1448</v>
      </c>
      <c r="C155" s="110" t="s">
        <v>1449</v>
      </c>
      <c r="D155" s="220">
        <v>44378</v>
      </c>
      <c r="E155" s="111" t="s">
        <v>21</v>
      </c>
      <c r="F155" s="187"/>
      <c r="G155" s="95">
        <f t="shared" si="8"/>
        <v>42</v>
      </c>
      <c r="H155" s="198"/>
      <c r="I155" s="198"/>
      <c r="J155" s="198"/>
      <c r="K155" s="112">
        <f t="shared" si="9"/>
      </c>
      <c r="L155" s="96"/>
      <c r="M155" s="96"/>
      <c r="O155" s="10"/>
      <c r="Q155" s="10"/>
    </row>
    <row r="156" spans="1:17" ht="15" customHeight="1" hidden="1">
      <c r="A156" s="161">
        <v>39</v>
      </c>
      <c r="B156" s="110" t="s">
        <v>1460</v>
      </c>
      <c r="C156" s="110" t="s">
        <v>1461</v>
      </c>
      <c r="D156" s="220">
        <v>44385</v>
      </c>
      <c r="E156" s="188" t="s">
        <v>24</v>
      </c>
      <c r="F156" s="117">
        <v>11</v>
      </c>
      <c r="G156" s="95">
        <f t="shared" si="8"/>
        <v>41</v>
      </c>
      <c r="H156" s="96"/>
      <c r="I156" s="96"/>
      <c r="J156" s="96"/>
      <c r="K156" s="112">
        <f t="shared" si="9"/>
      </c>
      <c r="L156" s="96"/>
      <c r="M156" s="96"/>
      <c r="O156" s="10"/>
      <c r="Q156" s="10"/>
    </row>
    <row r="157" spans="1:17" ht="15" customHeight="1" hidden="1">
      <c r="A157" s="161">
        <v>47</v>
      </c>
      <c r="B157" s="110" t="s">
        <v>1552</v>
      </c>
      <c r="C157" s="110" t="s">
        <v>1552</v>
      </c>
      <c r="D157" s="214">
        <v>44448</v>
      </c>
      <c r="E157" s="177" t="s">
        <v>1553</v>
      </c>
      <c r="F157" s="187"/>
      <c r="G157" s="95">
        <f t="shared" si="8"/>
        <v>32</v>
      </c>
      <c r="H157" s="96"/>
      <c r="I157" s="96"/>
      <c r="J157" s="96"/>
      <c r="K157" s="112">
        <f t="shared" si="9"/>
      </c>
      <c r="L157" s="96"/>
      <c r="M157" s="96"/>
      <c r="O157" s="10"/>
      <c r="Q157" s="10"/>
    </row>
    <row r="158" spans="1:17" ht="15" customHeight="1" hidden="1">
      <c r="A158" s="161">
        <v>51</v>
      </c>
      <c r="B158" s="110" t="s">
        <v>1519</v>
      </c>
      <c r="C158" s="110" t="s">
        <v>1520</v>
      </c>
      <c r="D158" s="218">
        <v>44434</v>
      </c>
      <c r="E158" s="177" t="s">
        <v>30</v>
      </c>
      <c r="F158" s="117">
        <v>6</v>
      </c>
      <c r="G158" s="95">
        <f aca="true" t="shared" si="10" ref="G158:G189">ROUNDUP(DATEDIF(D158,$B$204,"d")/7,0)</f>
        <v>34</v>
      </c>
      <c r="H158" s="96"/>
      <c r="I158" s="96"/>
      <c r="J158" s="96"/>
      <c r="K158" s="112">
        <f t="shared" si="9"/>
      </c>
      <c r="L158" s="96"/>
      <c r="M158" s="96"/>
      <c r="O158" s="10"/>
      <c r="Q158" s="10"/>
    </row>
    <row r="159" spans="1:17" ht="15" customHeight="1" hidden="1">
      <c r="A159" s="161">
        <v>53</v>
      </c>
      <c r="B159" s="110" t="s">
        <v>1434</v>
      </c>
      <c r="C159" s="110" t="s">
        <v>1435</v>
      </c>
      <c r="D159" s="220">
        <v>44364</v>
      </c>
      <c r="E159" s="111" t="s">
        <v>40</v>
      </c>
      <c r="F159" s="117">
        <v>1</v>
      </c>
      <c r="G159" s="95">
        <f t="shared" si="10"/>
        <v>44</v>
      </c>
      <c r="H159" s="96"/>
      <c r="I159" s="96"/>
      <c r="J159" s="96"/>
      <c r="K159" s="112">
        <f t="shared" si="9"/>
      </c>
      <c r="L159" s="96"/>
      <c r="M159" s="96"/>
      <c r="O159" s="10"/>
      <c r="Q159" s="10"/>
    </row>
    <row r="160" spans="1:17" ht="15" customHeight="1" hidden="1">
      <c r="A160" s="161">
        <v>55</v>
      </c>
      <c r="B160" s="27" t="s">
        <v>1467</v>
      </c>
      <c r="C160" s="27" t="s">
        <v>1467</v>
      </c>
      <c r="D160" s="219">
        <v>44385</v>
      </c>
      <c r="E160" s="12" t="s">
        <v>37</v>
      </c>
      <c r="F160" s="187"/>
      <c r="G160" s="95">
        <f t="shared" si="10"/>
        <v>41</v>
      </c>
      <c r="H160" s="96"/>
      <c r="I160" s="96"/>
      <c r="J160" s="96"/>
      <c r="K160" s="112">
        <f t="shared" si="9"/>
      </c>
      <c r="L160" s="96"/>
      <c r="M160" s="96"/>
      <c r="O160" s="10"/>
      <c r="Q160" s="10"/>
    </row>
    <row r="161" spans="1:17" ht="14.25" customHeight="1" hidden="1">
      <c r="A161" s="161">
        <v>36</v>
      </c>
      <c r="B161" s="173" t="s">
        <v>1479</v>
      </c>
      <c r="C161" s="11" t="s">
        <v>1480</v>
      </c>
      <c r="D161" s="212">
        <v>44399</v>
      </c>
      <c r="E161" s="14" t="s">
        <v>21</v>
      </c>
      <c r="F161" s="187"/>
      <c r="G161" s="95">
        <f t="shared" si="10"/>
        <v>39</v>
      </c>
      <c r="H161" s="198"/>
      <c r="I161" s="198"/>
      <c r="J161" s="198"/>
      <c r="K161" s="112">
        <f t="shared" si="9"/>
      </c>
      <c r="L161" s="96"/>
      <c r="M161" s="96"/>
      <c r="O161" s="10"/>
      <c r="Q161" s="10"/>
    </row>
    <row r="162" spans="1:17" ht="14.25" customHeight="1" hidden="1">
      <c r="A162" s="161"/>
      <c r="B162" s="110" t="s">
        <v>1472</v>
      </c>
      <c r="C162" s="110" t="s">
        <v>1473</v>
      </c>
      <c r="D162" s="218">
        <v>44392</v>
      </c>
      <c r="E162" s="177" t="s">
        <v>21</v>
      </c>
      <c r="F162" s="187"/>
      <c r="G162" s="95">
        <f t="shared" si="10"/>
        <v>40</v>
      </c>
      <c r="H162" s="198"/>
      <c r="I162" s="198"/>
      <c r="J162" s="198"/>
      <c r="K162" s="112">
        <f t="shared" si="9"/>
      </c>
      <c r="L162" s="96"/>
      <c r="M162" s="96"/>
      <c r="O162" s="10"/>
      <c r="Q162" s="10"/>
    </row>
    <row r="163" spans="1:17" ht="14.25" customHeight="1" hidden="1">
      <c r="A163" s="161">
        <v>40</v>
      </c>
      <c r="B163" s="110" t="s">
        <v>1494</v>
      </c>
      <c r="C163" s="110" t="s">
        <v>1495</v>
      </c>
      <c r="D163" s="220">
        <v>44406</v>
      </c>
      <c r="E163" s="178" t="s">
        <v>37</v>
      </c>
      <c r="F163" s="187"/>
      <c r="G163" s="95">
        <f t="shared" si="10"/>
        <v>38</v>
      </c>
      <c r="H163" s="96"/>
      <c r="I163" s="96"/>
      <c r="J163" s="96"/>
      <c r="K163" s="112">
        <f t="shared" si="9"/>
      </c>
      <c r="L163" s="96"/>
      <c r="M163" s="96"/>
      <c r="O163" s="10"/>
      <c r="Q163" s="10"/>
    </row>
    <row r="164" spans="1:17" ht="14.25" customHeight="1" hidden="1">
      <c r="A164" s="161">
        <v>41</v>
      </c>
      <c r="B164" s="110" t="s">
        <v>1451</v>
      </c>
      <c r="C164" s="110" t="s">
        <v>1451</v>
      </c>
      <c r="D164" s="220">
        <v>44378</v>
      </c>
      <c r="E164" s="111" t="s">
        <v>37</v>
      </c>
      <c r="F164" s="187"/>
      <c r="G164" s="95">
        <f t="shared" si="10"/>
        <v>42</v>
      </c>
      <c r="H164" s="96"/>
      <c r="I164" s="96"/>
      <c r="J164" s="96"/>
      <c r="K164" s="112">
        <f t="shared" si="9"/>
      </c>
      <c r="L164" s="96"/>
      <c r="M164" s="96"/>
      <c r="O164" s="10"/>
      <c r="Q164" s="10"/>
    </row>
    <row r="165" spans="1:17" ht="14.25" customHeight="1" hidden="1">
      <c r="A165" s="161">
        <v>40</v>
      </c>
      <c r="B165" s="110" t="s">
        <v>1523</v>
      </c>
      <c r="C165" s="110" t="s">
        <v>1524</v>
      </c>
      <c r="D165" s="218">
        <v>44434</v>
      </c>
      <c r="E165" s="177" t="s">
        <v>21</v>
      </c>
      <c r="F165" s="200"/>
      <c r="G165" s="95">
        <f t="shared" si="10"/>
        <v>34</v>
      </c>
      <c r="H165" s="96"/>
      <c r="I165" s="96"/>
      <c r="J165" s="96"/>
      <c r="K165" s="112">
        <f t="shared" si="9"/>
      </c>
      <c r="L165" s="96"/>
      <c r="M165" s="96"/>
      <c r="O165" s="10"/>
      <c r="Q165" s="10"/>
    </row>
    <row r="166" spans="1:17" ht="14.25" customHeight="1" hidden="1">
      <c r="A166" s="161">
        <v>41</v>
      </c>
      <c r="B166" s="110" t="s">
        <v>1489</v>
      </c>
      <c r="C166" s="110" t="s">
        <v>25</v>
      </c>
      <c r="D166" s="220">
        <v>44406</v>
      </c>
      <c r="E166" s="178" t="s">
        <v>21</v>
      </c>
      <c r="F166" s="187"/>
      <c r="G166" s="95">
        <f t="shared" si="10"/>
        <v>38</v>
      </c>
      <c r="H166" s="198"/>
      <c r="I166" s="198"/>
      <c r="J166" s="198"/>
      <c r="K166" s="112">
        <f t="shared" si="9"/>
      </c>
      <c r="L166" s="96"/>
      <c r="M166" s="96"/>
      <c r="O166" s="10"/>
      <c r="Q166" s="10"/>
    </row>
    <row r="167" spans="1:17" ht="14.25" customHeight="1" hidden="1">
      <c r="A167" s="161"/>
      <c r="B167" s="106" t="s">
        <v>1498</v>
      </c>
      <c r="C167" s="106" t="s">
        <v>1499</v>
      </c>
      <c r="D167" s="224">
        <v>44413</v>
      </c>
      <c r="E167" s="199" t="s">
        <v>30</v>
      </c>
      <c r="F167" s="117">
        <v>2</v>
      </c>
      <c r="G167" s="95">
        <f t="shared" si="10"/>
        <v>37</v>
      </c>
      <c r="H167" s="96"/>
      <c r="I167" s="96"/>
      <c r="J167" s="96"/>
      <c r="K167" s="112">
        <f t="shared" si="9"/>
      </c>
      <c r="L167" s="96"/>
      <c r="M167" s="96"/>
      <c r="O167" s="10"/>
      <c r="Q167" s="10"/>
    </row>
    <row r="168" spans="1:17" ht="14.25" customHeight="1" hidden="1">
      <c r="A168" s="161">
        <v>39</v>
      </c>
      <c r="B168" s="27" t="s">
        <v>1510</v>
      </c>
      <c r="C168" s="27" t="s">
        <v>1511</v>
      </c>
      <c r="D168" s="217">
        <v>44420</v>
      </c>
      <c r="E168" s="192" t="s">
        <v>30</v>
      </c>
      <c r="F168" s="117">
        <v>7</v>
      </c>
      <c r="G168" s="95">
        <f t="shared" si="10"/>
        <v>36</v>
      </c>
      <c r="H168" s="96"/>
      <c r="I168" s="96"/>
      <c r="J168" s="96"/>
      <c r="K168" s="112">
        <f t="shared" si="9"/>
      </c>
      <c r="L168" s="96"/>
      <c r="M168" s="96"/>
      <c r="O168" s="10"/>
      <c r="Q168" s="10"/>
    </row>
    <row r="169" spans="1:17" ht="14.25" customHeight="1" hidden="1">
      <c r="A169" s="161">
        <v>43</v>
      </c>
      <c r="B169" s="110" t="s">
        <v>1481</v>
      </c>
      <c r="C169" s="110" t="s">
        <v>1482</v>
      </c>
      <c r="D169" s="218">
        <v>44399</v>
      </c>
      <c r="E169" s="178" t="s">
        <v>24</v>
      </c>
      <c r="F169" s="117">
        <v>6</v>
      </c>
      <c r="G169" s="95">
        <f t="shared" si="10"/>
        <v>39</v>
      </c>
      <c r="H169" s="96"/>
      <c r="I169" s="96"/>
      <c r="J169" s="96"/>
      <c r="K169" s="112">
        <f t="shared" si="9"/>
      </c>
      <c r="L169" s="96"/>
      <c r="M169" s="96"/>
      <c r="O169" s="10"/>
      <c r="Q169" s="10"/>
    </row>
    <row r="170" spans="1:17" ht="14.25" customHeight="1" hidden="1">
      <c r="A170" s="161">
        <v>47</v>
      </c>
      <c r="B170" s="11" t="s">
        <v>1512</v>
      </c>
      <c r="C170" s="11" t="s">
        <v>1513</v>
      </c>
      <c r="D170" s="213">
        <v>44420</v>
      </c>
      <c r="E170" s="14" t="s">
        <v>21</v>
      </c>
      <c r="F170" s="187"/>
      <c r="G170" s="95">
        <f t="shared" si="10"/>
        <v>36</v>
      </c>
      <c r="H170" s="96"/>
      <c r="I170" s="96"/>
      <c r="J170" s="96"/>
      <c r="K170" s="112">
        <f t="shared" si="9"/>
      </c>
      <c r="L170" s="96"/>
      <c r="M170" s="96"/>
      <c r="O170" s="10"/>
      <c r="Q170" s="10"/>
    </row>
    <row r="171" spans="1:17" ht="14.25" customHeight="1" hidden="1">
      <c r="A171" s="161"/>
      <c r="B171" s="110" t="s">
        <v>1483</v>
      </c>
      <c r="C171" s="110" t="s">
        <v>1484</v>
      </c>
      <c r="D171" s="218">
        <v>44399</v>
      </c>
      <c r="E171" s="177" t="s">
        <v>30</v>
      </c>
      <c r="F171" s="117">
        <v>5</v>
      </c>
      <c r="G171" s="95">
        <f t="shared" si="10"/>
        <v>39</v>
      </c>
      <c r="H171" s="96"/>
      <c r="I171" s="96"/>
      <c r="J171" s="96"/>
      <c r="K171" s="112">
        <f t="shared" si="9"/>
      </c>
      <c r="L171" s="96"/>
      <c r="M171" s="96"/>
      <c r="O171" s="10"/>
      <c r="Q171" s="10"/>
    </row>
    <row r="172" spans="1:17" ht="14.25" customHeight="1" hidden="1">
      <c r="A172" s="161">
        <v>41</v>
      </c>
      <c r="B172" s="110" t="s">
        <v>1492</v>
      </c>
      <c r="C172" s="110" t="s">
        <v>1493</v>
      </c>
      <c r="D172" s="220">
        <v>44406</v>
      </c>
      <c r="E172" s="178" t="s">
        <v>30</v>
      </c>
      <c r="F172" s="117">
        <v>2</v>
      </c>
      <c r="G172" s="95">
        <f t="shared" si="10"/>
        <v>38</v>
      </c>
      <c r="H172" s="96"/>
      <c r="I172" s="96"/>
      <c r="J172" s="96"/>
      <c r="K172" s="112">
        <f t="shared" si="9"/>
      </c>
      <c r="L172" s="96"/>
      <c r="M172" s="96"/>
      <c r="O172" s="10"/>
      <c r="Q172" s="10"/>
    </row>
    <row r="173" spans="1:17" ht="14.25" customHeight="1" hidden="1">
      <c r="A173" s="161">
        <v>34</v>
      </c>
      <c r="B173" s="110" t="s">
        <v>1474</v>
      </c>
      <c r="C173" s="110" t="s">
        <v>1474</v>
      </c>
      <c r="D173" s="218">
        <v>44392</v>
      </c>
      <c r="E173" s="177" t="s">
        <v>21</v>
      </c>
      <c r="F173" s="117">
        <v>12</v>
      </c>
      <c r="G173" s="95">
        <f t="shared" si="10"/>
        <v>40</v>
      </c>
      <c r="H173" s="96"/>
      <c r="I173" s="96"/>
      <c r="J173" s="96"/>
      <c r="K173" s="112">
        <f t="shared" si="9"/>
      </c>
      <c r="L173" s="96"/>
      <c r="M173" s="96"/>
      <c r="O173" s="10"/>
      <c r="Q173" s="10"/>
    </row>
    <row r="174" spans="1:17" ht="14.25" customHeight="1" hidden="1">
      <c r="A174" s="161">
        <v>36</v>
      </c>
      <c r="B174" s="110" t="s">
        <v>1403</v>
      </c>
      <c r="C174" s="110" t="s">
        <v>1404</v>
      </c>
      <c r="D174" s="220">
        <v>44336</v>
      </c>
      <c r="E174" s="111" t="s">
        <v>15</v>
      </c>
      <c r="F174" s="117">
        <v>1</v>
      </c>
      <c r="G174" s="95">
        <f t="shared" si="10"/>
        <v>48</v>
      </c>
      <c r="H174" s="96"/>
      <c r="I174" s="96"/>
      <c r="J174" s="96"/>
      <c r="K174" s="112">
        <f t="shared" si="9"/>
      </c>
      <c r="L174" s="96"/>
      <c r="M174" s="96"/>
      <c r="O174" s="10"/>
      <c r="Q174" s="10"/>
    </row>
    <row r="175" spans="1:17" ht="14.25" customHeight="1" hidden="1">
      <c r="A175" s="161">
        <v>37</v>
      </c>
      <c r="B175" s="110" t="s">
        <v>13</v>
      </c>
      <c r="C175" s="110" t="s">
        <v>14</v>
      </c>
      <c r="D175" s="220">
        <v>44329</v>
      </c>
      <c r="E175" s="111" t="s">
        <v>15</v>
      </c>
      <c r="F175" s="117">
        <v>1</v>
      </c>
      <c r="G175" s="95">
        <f t="shared" si="10"/>
        <v>49</v>
      </c>
      <c r="H175" s="96"/>
      <c r="I175" s="96"/>
      <c r="J175" s="96"/>
      <c r="K175" s="112">
        <f t="shared" si="9"/>
      </c>
      <c r="L175" s="96"/>
      <c r="M175" s="96"/>
      <c r="O175" s="10"/>
      <c r="Q175" s="10"/>
    </row>
    <row r="176" spans="1:17" ht="14.25" customHeight="1" hidden="1">
      <c r="A176" s="161"/>
      <c r="B176" s="27" t="s">
        <v>1432</v>
      </c>
      <c r="C176" s="27" t="s">
        <v>1431</v>
      </c>
      <c r="D176" s="219">
        <v>44364</v>
      </c>
      <c r="E176" s="31" t="s">
        <v>24</v>
      </c>
      <c r="F176" s="118">
        <v>6</v>
      </c>
      <c r="G176" s="94">
        <f t="shared" si="10"/>
        <v>44</v>
      </c>
      <c r="H176" s="165"/>
      <c r="I176" s="102"/>
      <c r="J176" s="165"/>
      <c r="K176" s="112">
        <f t="shared" si="9"/>
      </c>
      <c r="L176" s="165"/>
      <c r="M176" s="102"/>
      <c r="O176" s="10"/>
      <c r="Q176" s="10"/>
    </row>
    <row r="177" spans="1:17" ht="14.25" customHeight="1" hidden="1">
      <c r="A177" s="161">
        <v>37</v>
      </c>
      <c r="B177" s="27" t="s">
        <v>1446</v>
      </c>
      <c r="C177" s="27" t="s">
        <v>1447</v>
      </c>
      <c r="D177" s="219">
        <v>44378</v>
      </c>
      <c r="E177" s="159" t="s">
        <v>24</v>
      </c>
      <c r="F177" s="116">
        <v>18</v>
      </c>
      <c r="G177" s="89">
        <f t="shared" si="10"/>
        <v>42</v>
      </c>
      <c r="H177" s="93"/>
      <c r="I177" s="8"/>
      <c r="J177" s="93"/>
      <c r="K177" s="112">
        <f t="shared" si="9"/>
      </c>
      <c r="L177" s="93"/>
      <c r="M177" s="8"/>
      <c r="O177" s="10"/>
      <c r="Q177" s="10"/>
    </row>
    <row r="178" spans="1:17" ht="14.25" customHeight="1" hidden="1">
      <c r="A178" s="161">
        <v>40</v>
      </c>
      <c r="B178" s="11" t="s">
        <v>1413</v>
      </c>
      <c r="C178" s="11" t="s">
        <v>1413</v>
      </c>
      <c r="D178" s="221">
        <v>44343</v>
      </c>
      <c r="E178" s="57" t="s">
        <v>15</v>
      </c>
      <c r="F178" s="116">
        <v>1</v>
      </c>
      <c r="G178" s="89">
        <f t="shared" si="10"/>
        <v>47</v>
      </c>
      <c r="H178" s="93"/>
      <c r="I178" s="8"/>
      <c r="J178" s="93"/>
      <c r="K178" s="112">
        <f t="shared" si="9"/>
      </c>
      <c r="L178" s="93"/>
      <c r="M178" s="8"/>
      <c r="O178" s="10"/>
      <c r="Q178" s="10"/>
    </row>
    <row r="179" spans="1:17" ht="14.25" customHeight="1" hidden="1">
      <c r="A179" s="161">
        <v>32</v>
      </c>
      <c r="B179" s="173" t="s">
        <v>1462</v>
      </c>
      <c r="C179" s="11" t="s">
        <v>46</v>
      </c>
      <c r="D179" s="225">
        <v>44385</v>
      </c>
      <c r="E179" s="12" t="s">
        <v>21</v>
      </c>
      <c r="F179" s="117">
        <v>12</v>
      </c>
      <c r="G179" s="89">
        <f t="shared" si="10"/>
        <v>41</v>
      </c>
      <c r="H179" s="8"/>
      <c r="I179" s="8"/>
      <c r="J179" s="8"/>
      <c r="K179" s="112">
        <f t="shared" si="9"/>
      </c>
      <c r="L179" s="8"/>
      <c r="M179" s="8"/>
      <c r="O179" s="10"/>
      <c r="Q179" s="10"/>
    </row>
    <row r="180" spans="1:17" ht="14.25" customHeight="1" hidden="1">
      <c r="A180" s="161">
        <v>33</v>
      </c>
      <c r="B180" s="110" t="s">
        <v>1450</v>
      </c>
      <c r="C180" s="110" t="s">
        <v>1450</v>
      </c>
      <c r="D180" s="220">
        <v>44378</v>
      </c>
      <c r="E180" s="111" t="s">
        <v>24</v>
      </c>
      <c r="F180" s="117">
        <v>2</v>
      </c>
      <c r="G180" s="89">
        <f t="shared" si="10"/>
        <v>42</v>
      </c>
      <c r="H180" s="93"/>
      <c r="I180" s="8"/>
      <c r="J180" s="93"/>
      <c r="K180" s="112">
        <f t="shared" si="9"/>
      </c>
      <c r="L180" s="93"/>
      <c r="M180" s="8"/>
      <c r="O180" s="10"/>
      <c r="Q180" s="10"/>
    </row>
    <row r="181" spans="1:17" ht="14.25" customHeight="1" hidden="1">
      <c r="A181" s="161">
        <v>34</v>
      </c>
      <c r="B181" s="27" t="s">
        <v>1443</v>
      </c>
      <c r="C181" s="27" t="s">
        <v>1443</v>
      </c>
      <c r="D181" s="225">
        <v>44371</v>
      </c>
      <c r="E181" s="57" t="s">
        <v>37</v>
      </c>
      <c r="F181" s="157"/>
      <c r="G181" s="89">
        <f t="shared" si="10"/>
        <v>43</v>
      </c>
      <c r="H181" s="93"/>
      <c r="I181" s="8"/>
      <c r="J181" s="93"/>
      <c r="K181" s="112">
        <f t="shared" si="9"/>
      </c>
      <c r="L181" s="8"/>
      <c r="M181" s="8"/>
      <c r="O181" s="10"/>
      <c r="Q181" s="10"/>
    </row>
    <row r="182" spans="1:17" ht="14.25" customHeight="1" hidden="1">
      <c r="A182" s="161">
        <v>35</v>
      </c>
      <c r="B182" s="11" t="s">
        <v>1463</v>
      </c>
      <c r="C182" s="11" t="s">
        <v>1464</v>
      </c>
      <c r="D182" s="225">
        <v>44385</v>
      </c>
      <c r="E182" s="12" t="s">
        <v>21</v>
      </c>
      <c r="F182" s="116">
        <v>21</v>
      </c>
      <c r="G182" s="92">
        <f t="shared" si="10"/>
        <v>41</v>
      </c>
      <c r="H182" s="93"/>
      <c r="I182" s="8"/>
      <c r="J182" s="93"/>
      <c r="K182" s="112">
        <f t="shared" si="9"/>
      </c>
      <c r="L182" s="93"/>
      <c r="M182" s="8"/>
      <c r="O182" s="10"/>
      <c r="Q182" s="10"/>
    </row>
    <row r="183" spans="1:17" ht="14.25" customHeight="1" hidden="1">
      <c r="A183" s="161">
        <v>36</v>
      </c>
      <c r="B183" s="11" t="s">
        <v>1454</v>
      </c>
      <c r="C183" s="11" t="s">
        <v>1455</v>
      </c>
      <c r="D183" s="225">
        <v>44378</v>
      </c>
      <c r="E183" s="26" t="s">
        <v>178</v>
      </c>
      <c r="F183" s="116">
        <v>46</v>
      </c>
      <c r="G183" s="89">
        <f t="shared" si="10"/>
        <v>42</v>
      </c>
      <c r="H183" s="93"/>
      <c r="I183" s="8"/>
      <c r="J183" s="93"/>
      <c r="K183" s="112">
        <f t="shared" si="9"/>
      </c>
      <c r="L183" s="93"/>
      <c r="M183" s="8"/>
      <c r="O183" s="10"/>
      <c r="Q183" s="10"/>
    </row>
    <row r="184" spans="1:17" ht="14.25" customHeight="1" hidden="1">
      <c r="A184" s="161">
        <v>37</v>
      </c>
      <c r="B184" s="11" t="s">
        <v>1441</v>
      </c>
      <c r="C184" s="11" t="s">
        <v>1442</v>
      </c>
      <c r="D184" s="225">
        <v>44371</v>
      </c>
      <c r="E184" s="26" t="s">
        <v>30</v>
      </c>
      <c r="F184" s="116">
        <v>2</v>
      </c>
      <c r="G184" s="89">
        <f t="shared" si="10"/>
        <v>43</v>
      </c>
      <c r="H184" s="93"/>
      <c r="I184" s="8"/>
      <c r="J184" s="93"/>
      <c r="K184" s="112">
        <f t="shared" si="9"/>
      </c>
      <c r="L184" s="93"/>
      <c r="M184" s="8"/>
      <c r="O184" s="10"/>
      <c r="Q184" s="10"/>
    </row>
    <row r="185" spans="1:17" ht="14.25" customHeight="1" hidden="1">
      <c r="A185" s="161">
        <v>38</v>
      </c>
      <c r="B185" s="11" t="s">
        <v>1475</v>
      </c>
      <c r="C185" s="11" t="s">
        <v>1476</v>
      </c>
      <c r="D185" s="212">
        <v>44392</v>
      </c>
      <c r="E185" s="14" t="s">
        <v>30</v>
      </c>
      <c r="F185" s="128">
        <v>19</v>
      </c>
      <c r="G185" s="89">
        <f t="shared" si="10"/>
        <v>40</v>
      </c>
      <c r="H185" s="93"/>
      <c r="I185" s="8"/>
      <c r="J185" s="93"/>
      <c r="K185" s="112">
        <f t="shared" si="9"/>
      </c>
      <c r="L185" s="93"/>
      <c r="M185" s="8"/>
      <c r="O185" s="10"/>
      <c r="Q185" s="10"/>
    </row>
    <row r="186" spans="1:17" ht="14.25" customHeight="1" hidden="1">
      <c r="A186" s="161">
        <v>40</v>
      </c>
      <c r="B186" s="11" t="s">
        <v>1458</v>
      </c>
      <c r="C186" s="11" t="s">
        <v>1459</v>
      </c>
      <c r="D186" s="225">
        <v>44385</v>
      </c>
      <c r="E186" s="12" t="s">
        <v>30</v>
      </c>
      <c r="F186" s="133">
        <v>16</v>
      </c>
      <c r="G186" s="89">
        <f t="shared" si="10"/>
        <v>41</v>
      </c>
      <c r="H186" s="93"/>
      <c r="I186" s="8"/>
      <c r="J186" s="93"/>
      <c r="K186" s="112">
        <f t="shared" si="9"/>
      </c>
      <c r="L186" s="93"/>
      <c r="M186" s="8"/>
      <c r="O186" s="10"/>
      <c r="Q186" s="10"/>
    </row>
    <row r="187" spans="1:17" ht="14.25" customHeight="1" hidden="1">
      <c r="A187" s="161">
        <v>33</v>
      </c>
      <c r="B187" s="27" t="s">
        <v>1452</v>
      </c>
      <c r="C187" s="27" t="s">
        <v>1453</v>
      </c>
      <c r="D187" s="219">
        <v>44378</v>
      </c>
      <c r="E187" s="159" t="s">
        <v>30</v>
      </c>
      <c r="F187" s="117">
        <v>22</v>
      </c>
      <c r="G187" s="89">
        <f t="shared" si="10"/>
        <v>42</v>
      </c>
      <c r="H187" s="96"/>
      <c r="I187" s="96"/>
      <c r="J187" s="96"/>
      <c r="K187" s="112">
        <f t="shared" si="9"/>
      </c>
      <c r="L187" s="96"/>
      <c r="M187" s="96"/>
      <c r="O187" s="10"/>
      <c r="Q187" s="10"/>
    </row>
    <row r="188" spans="1:17" ht="14.25" customHeight="1" hidden="1">
      <c r="A188" s="161">
        <v>34</v>
      </c>
      <c r="B188" s="27" t="s">
        <v>34</v>
      </c>
      <c r="C188" s="27" t="s">
        <v>35</v>
      </c>
      <c r="D188" s="219">
        <v>44329</v>
      </c>
      <c r="E188" s="159" t="s">
        <v>24</v>
      </c>
      <c r="F188" s="117">
        <v>3</v>
      </c>
      <c r="G188" s="89">
        <f t="shared" si="10"/>
        <v>49</v>
      </c>
      <c r="H188" s="96"/>
      <c r="I188" s="96"/>
      <c r="J188" s="96"/>
      <c r="K188" s="112">
        <f t="shared" si="9"/>
      </c>
      <c r="L188" s="96"/>
      <c r="M188" s="96"/>
      <c r="O188" s="10"/>
      <c r="Q188" s="10"/>
    </row>
    <row r="189" spans="1:17" ht="14.25" customHeight="1" hidden="1">
      <c r="A189" s="161">
        <v>29</v>
      </c>
      <c r="B189" s="27" t="s">
        <v>20</v>
      </c>
      <c r="C189" s="27" t="s">
        <v>20</v>
      </c>
      <c r="D189" s="219">
        <v>44329</v>
      </c>
      <c r="E189" s="159" t="s">
        <v>21</v>
      </c>
      <c r="F189" s="117">
        <v>3</v>
      </c>
      <c r="G189" s="89">
        <f t="shared" si="10"/>
        <v>49</v>
      </c>
      <c r="H189" s="96"/>
      <c r="I189" s="96"/>
      <c r="J189" s="96"/>
      <c r="K189" s="112">
        <f t="shared" si="9"/>
      </c>
      <c r="L189" s="96"/>
      <c r="M189" s="96"/>
      <c r="O189" s="10"/>
      <c r="Q189" s="10"/>
    </row>
    <row r="190" spans="1:13" ht="16.5" hidden="1">
      <c r="A190" s="161">
        <v>33</v>
      </c>
      <c r="B190" s="110" t="s">
        <v>41</v>
      </c>
      <c r="C190" s="110" t="s">
        <v>41</v>
      </c>
      <c r="D190" s="220">
        <v>44329</v>
      </c>
      <c r="E190" s="111" t="s">
        <v>37</v>
      </c>
      <c r="F190" s="157"/>
      <c r="G190" s="95">
        <f aca="true" t="shared" si="11" ref="G190:G199">ROUNDUP(DATEDIF(D190,$B$204,"d")/7,0)</f>
        <v>49</v>
      </c>
      <c r="H190" s="96"/>
      <c r="I190" s="96"/>
      <c r="J190" s="96"/>
      <c r="K190" s="112">
        <f t="shared" si="9"/>
      </c>
      <c r="L190" s="96"/>
      <c r="M190" s="96"/>
    </row>
    <row r="191" spans="1:13" ht="16.5" hidden="1">
      <c r="A191" s="161">
        <v>34</v>
      </c>
      <c r="B191" s="110" t="s">
        <v>1416</v>
      </c>
      <c r="C191" s="110" t="s">
        <v>1416</v>
      </c>
      <c r="D191" s="223">
        <v>44343</v>
      </c>
      <c r="E191" s="132" t="s">
        <v>37</v>
      </c>
      <c r="F191" s="155"/>
      <c r="G191" s="95">
        <f t="shared" si="11"/>
        <v>47</v>
      </c>
      <c r="H191" s="96"/>
      <c r="I191" s="96"/>
      <c r="J191" s="96"/>
      <c r="K191" s="112">
        <f t="shared" si="9"/>
      </c>
      <c r="L191" s="130"/>
      <c r="M191" s="96"/>
    </row>
    <row r="192" spans="1:13" ht="16.5" hidden="1">
      <c r="A192" s="105">
        <v>20</v>
      </c>
      <c r="B192" s="11" t="s">
        <v>1409</v>
      </c>
      <c r="C192" s="11" t="s">
        <v>1410</v>
      </c>
      <c r="D192" s="212">
        <v>44336</v>
      </c>
      <c r="E192" s="14" t="s">
        <v>30</v>
      </c>
      <c r="F192" s="116">
        <v>6</v>
      </c>
      <c r="G192" s="92">
        <f t="shared" si="11"/>
        <v>48</v>
      </c>
      <c r="H192" s="93"/>
      <c r="I192" s="8"/>
      <c r="J192" s="8"/>
      <c r="K192" s="112">
        <f t="shared" si="9"/>
      </c>
      <c r="L192" s="93"/>
      <c r="M192" s="93"/>
    </row>
    <row r="193" spans="1:13" ht="16.5" hidden="1">
      <c r="A193" s="105"/>
      <c r="B193" s="11" t="s">
        <v>1414</v>
      </c>
      <c r="C193" s="11" t="s">
        <v>1415</v>
      </c>
      <c r="D193" s="221">
        <v>44343</v>
      </c>
      <c r="E193" s="160" t="s">
        <v>30</v>
      </c>
      <c r="F193" s="117">
        <v>5</v>
      </c>
      <c r="G193" s="95">
        <f t="shared" si="11"/>
        <v>47</v>
      </c>
      <c r="H193" s="96"/>
      <c r="I193" s="158"/>
      <c r="J193" s="156"/>
      <c r="K193" s="112">
        <f t="shared" si="9"/>
      </c>
      <c r="L193" s="130"/>
      <c r="M193" s="96"/>
    </row>
    <row r="194" spans="1:17" ht="16.5" hidden="1">
      <c r="A194" s="105">
        <v>22</v>
      </c>
      <c r="B194" s="27" t="s">
        <v>18</v>
      </c>
      <c r="C194" s="27" t="s">
        <v>19</v>
      </c>
      <c r="D194" s="219">
        <v>44329</v>
      </c>
      <c r="E194" s="159" t="s">
        <v>15</v>
      </c>
      <c r="F194" s="133">
        <v>26</v>
      </c>
      <c r="G194" s="95">
        <f t="shared" si="11"/>
        <v>49</v>
      </c>
      <c r="H194" s="96"/>
      <c r="I194" s="91"/>
      <c r="J194" s="96"/>
      <c r="K194" s="112">
        <f t="shared" si="9"/>
      </c>
      <c r="L194" s="96"/>
      <c r="M194" s="96"/>
      <c r="O194" s="10"/>
      <c r="Q194" s="10"/>
    </row>
    <row r="195" spans="1:17" ht="16.5" hidden="1">
      <c r="A195" s="105">
        <v>19</v>
      </c>
      <c r="B195" s="27" t="s">
        <v>26</v>
      </c>
      <c r="C195" s="27" t="s">
        <v>27</v>
      </c>
      <c r="D195" s="219">
        <v>44329</v>
      </c>
      <c r="E195" s="31" t="s">
        <v>21</v>
      </c>
      <c r="F195" s="119"/>
      <c r="G195" s="89">
        <f t="shared" si="11"/>
        <v>49</v>
      </c>
      <c r="H195" s="8"/>
      <c r="I195" s="8"/>
      <c r="J195" s="8"/>
      <c r="K195" s="112">
        <f t="shared" si="9"/>
      </c>
      <c r="L195" s="8"/>
      <c r="M195" s="8"/>
      <c r="O195" s="10"/>
      <c r="Q195" s="10"/>
    </row>
    <row r="196" spans="1:17" ht="16.5" hidden="1">
      <c r="A196" s="105">
        <v>20</v>
      </c>
      <c r="B196" s="11" t="s">
        <v>22</v>
      </c>
      <c r="C196" s="11" t="s">
        <v>23</v>
      </c>
      <c r="D196" s="225">
        <v>44329</v>
      </c>
      <c r="E196" s="26" t="s">
        <v>21</v>
      </c>
      <c r="F196" s="119"/>
      <c r="G196" s="89">
        <f t="shared" si="11"/>
        <v>49</v>
      </c>
      <c r="H196" s="8"/>
      <c r="I196" s="8"/>
      <c r="J196" s="8"/>
      <c r="K196" s="112">
        <f t="shared" si="9"/>
      </c>
      <c r="L196" s="8"/>
      <c r="M196" s="8"/>
      <c r="O196" s="10"/>
      <c r="Q196" s="10"/>
    </row>
    <row r="197" spans="1:17" ht="16.5" hidden="1">
      <c r="A197" s="105">
        <v>22</v>
      </c>
      <c r="B197" s="11" t="s">
        <v>28</v>
      </c>
      <c r="C197" s="11" t="s">
        <v>29</v>
      </c>
      <c r="D197" s="221">
        <v>44329</v>
      </c>
      <c r="E197" s="57" t="s">
        <v>30</v>
      </c>
      <c r="F197" s="119">
        <v>4</v>
      </c>
      <c r="G197" s="94">
        <f t="shared" si="11"/>
        <v>49</v>
      </c>
      <c r="H197" s="102"/>
      <c r="I197" s="8"/>
      <c r="J197" s="102"/>
      <c r="K197" s="112">
        <f t="shared" si="9"/>
      </c>
      <c r="L197" s="96"/>
      <c r="M197" s="96"/>
      <c r="O197" s="10"/>
      <c r="Q197" s="10"/>
    </row>
    <row r="198" spans="1:17" ht="16.5" hidden="1">
      <c r="A198" s="105">
        <v>22</v>
      </c>
      <c r="B198" s="11" t="s">
        <v>32</v>
      </c>
      <c r="C198" s="11" t="s">
        <v>33</v>
      </c>
      <c r="D198" s="225">
        <v>44329</v>
      </c>
      <c r="E198" s="26" t="s">
        <v>30</v>
      </c>
      <c r="F198" s="115">
        <v>3</v>
      </c>
      <c r="G198" s="89">
        <f t="shared" si="11"/>
        <v>49</v>
      </c>
      <c r="H198" s="8"/>
      <c r="I198" s="8"/>
      <c r="J198" s="8"/>
      <c r="K198" s="112">
        <f t="shared" si="9"/>
      </c>
      <c r="L198" s="113"/>
      <c r="M198" s="127"/>
      <c r="O198" s="10"/>
      <c r="Q198" s="10"/>
    </row>
    <row r="199" spans="1:17" ht="14.25" customHeight="1" hidden="1">
      <c r="A199" s="105">
        <v>22</v>
      </c>
      <c r="B199" s="11" t="s">
        <v>1407</v>
      </c>
      <c r="C199" s="11" t="s">
        <v>1407</v>
      </c>
      <c r="D199" s="212">
        <v>44336</v>
      </c>
      <c r="E199" s="14" t="s">
        <v>1408</v>
      </c>
      <c r="F199" s="7"/>
      <c r="G199" s="89">
        <f t="shared" si="11"/>
        <v>48</v>
      </c>
      <c r="H199" s="8"/>
      <c r="I199" s="8"/>
      <c r="J199" s="90"/>
      <c r="K199" s="112">
        <f>IF(J199&lt;&gt;0,-(J199-H199)/J199,"")</f>
      </c>
      <c r="L199" s="8"/>
      <c r="M199" s="8"/>
      <c r="O199" s="10"/>
      <c r="Q199" s="10"/>
    </row>
    <row r="200" spans="1:14" ht="16.5">
      <c r="A200" s="6"/>
      <c r="B200" s="33"/>
      <c r="C200" s="33"/>
      <c r="D200" s="213"/>
      <c r="E200" s="26"/>
      <c r="F200" s="34"/>
      <c r="G200" s="89"/>
      <c r="H200" s="8"/>
      <c r="I200" s="8"/>
      <c r="J200" s="8"/>
      <c r="K200" s="8"/>
      <c r="L200" s="8"/>
      <c r="M200" s="8"/>
      <c r="N200" s="30"/>
    </row>
    <row r="201" spans="1:14" ht="16.5">
      <c r="A201" s="35"/>
      <c r="B201" s="35" t="s">
        <v>1216</v>
      </c>
      <c r="C201" s="35"/>
      <c r="D201" s="37"/>
      <c r="E201" s="35"/>
      <c r="F201" s="36"/>
      <c r="G201" s="37"/>
      <c r="H201" s="180">
        <f>SUM(H15:H199)</f>
        <v>536686108</v>
      </c>
      <c r="I201" s="180">
        <f>SUM(I15:I199)</f>
        <v>310953</v>
      </c>
      <c r="J201" s="180">
        <f>SUM(J15:J199)</f>
        <v>325673511</v>
      </c>
      <c r="K201" s="181">
        <f>H201/J201-1</f>
        <v>0.6479268036017827</v>
      </c>
      <c r="L201" s="180">
        <f>SUM(L15:L199)</f>
        <v>5559171432</v>
      </c>
      <c r="M201" s="180">
        <f>SUM(M14:M199)</f>
        <v>3283619</v>
      </c>
      <c r="N201" s="30"/>
    </row>
    <row r="202" spans="2:14" ht="15">
      <c r="B202" t="s">
        <v>1217</v>
      </c>
      <c r="N202" s="30"/>
    </row>
    <row r="203" spans="2:14" ht="15.75" customHeight="1">
      <c r="B203" t="s">
        <v>1218</v>
      </c>
      <c r="H203" s="183"/>
      <c r="I203" s="348" t="s">
        <v>1219</v>
      </c>
      <c r="J203" s="348"/>
      <c r="K203" s="120"/>
      <c r="L203" t="s">
        <v>1220</v>
      </c>
      <c r="N203" s="30"/>
    </row>
    <row r="204" spans="2:14" ht="16.5" customHeight="1">
      <c r="B204" s="38">
        <v>44672</v>
      </c>
      <c r="H204" s="392"/>
      <c r="I204" t="s">
        <v>1221</v>
      </c>
      <c r="K204" s="39"/>
      <c r="L204" t="s">
        <v>1222</v>
      </c>
      <c r="N204" s="30"/>
    </row>
    <row r="205" spans="8:14" ht="15">
      <c r="H205" s="166"/>
      <c r="I205" t="s">
        <v>1223</v>
      </c>
      <c r="K205" s="282"/>
      <c r="L205" t="s">
        <v>1433</v>
      </c>
      <c r="N205" s="30"/>
    </row>
    <row r="206" spans="2:14" ht="19.5">
      <c r="B206" s="40" t="s">
        <v>1224</v>
      </c>
      <c r="N206" s="30"/>
    </row>
    <row r="207" ht="15">
      <c r="N207" s="30"/>
    </row>
    <row r="208" spans="2:14" ht="16.5" customHeight="1" outlineLevel="1">
      <c r="B208" s="195" t="s">
        <v>15</v>
      </c>
      <c r="C208" s="10">
        <f>SUMIF($E$4:$E$201,"=InterCom",$H$4:$H$201)</f>
        <v>314431319</v>
      </c>
      <c r="E208" s="41">
        <f>C208/$C$239</f>
        <v>0.5858756437198482</v>
      </c>
      <c r="N208" s="30"/>
    </row>
    <row r="209" spans="2:14" ht="16.5" customHeight="1" outlineLevel="1">
      <c r="B209" s="195" t="s">
        <v>24</v>
      </c>
      <c r="C209" s="10">
        <f>SUMIF($E$4:$E$201,"=UIP",$H$4:$H$201)</f>
        <v>162108117</v>
      </c>
      <c r="E209" s="41">
        <f>C209/$C$239</f>
        <v>0.30205387205587964</v>
      </c>
      <c r="N209" s="30"/>
    </row>
    <row r="210" spans="2:14" ht="16.5" customHeight="1" outlineLevel="1">
      <c r="B210" s="195" t="s">
        <v>30</v>
      </c>
      <c r="C210" s="10">
        <f>SUMIF($E$4:$E$201,"=ADS",$H$4:$H$201)</f>
        <v>25507874</v>
      </c>
      <c r="E210" s="41">
        <f>C210/$C$239</f>
        <v>0.04752847822921476</v>
      </c>
      <c r="N210" s="30"/>
    </row>
    <row r="211" spans="2:14" ht="15" outlineLevel="1">
      <c r="B211" s="195" t="s">
        <v>70</v>
      </c>
      <c r="C211" s="10">
        <f>SUMIF($E$4:$E$201,"=Forum",$H$4:$H$201)</f>
        <v>21620848</v>
      </c>
      <c r="E211" s="41">
        <f>C211/$C$239</f>
        <v>0.040285835011775635</v>
      </c>
      <c r="N211" s="30"/>
    </row>
    <row r="212" spans="2:14" ht="15" outlineLevel="1">
      <c r="B212" s="195" t="s">
        <v>40</v>
      </c>
      <c r="C212" s="10">
        <f>SUMIF($E$4:$E$201,"=Prorom",$H$4:$H$201)</f>
        <v>8288400</v>
      </c>
      <c r="E212" s="41">
        <f>C212/$C$239</f>
        <v>0.015443664138964447</v>
      </c>
      <c r="N212" s="30"/>
    </row>
    <row r="213" spans="2:14" ht="15" outlineLevel="1">
      <c r="B213" s="195" t="s">
        <v>21</v>
      </c>
      <c r="C213" s="10">
        <f>SUMIF($E$4:$E$201,"=Vertigo",$H$4:$H$201)</f>
        <v>3308245</v>
      </c>
      <c r="E213" s="41">
        <f>C213/$C$239</f>
        <v>0.006164208371870136</v>
      </c>
      <c r="N213" s="30"/>
    </row>
    <row r="214" spans="2:14" ht="15" outlineLevel="1">
      <c r="B214" s="195" t="s">
        <v>37</v>
      </c>
      <c r="C214" s="10">
        <f>SUMIF($E$4:$E$201,"=MoziNet",$H$4:$H$201)</f>
        <v>763600</v>
      </c>
      <c r="E214" s="41">
        <f>C214/$C$239</f>
        <v>0.0014228056001777485</v>
      </c>
      <c r="N214" s="30"/>
    </row>
    <row r="215" spans="2:14" ht="15" outlineLevel="1">
      <c r="B215" s="195" t="s">
        <v>42</v>
      </c>
      <c r="C215" s="10">
        <f>SUMIF($E$4:$E$201,"=Vertical",$H$4:$H$201)</f>
        <v>657705</v>
      </c>
      <c r="E215" s="41">
        <f>C215/$C$239</f>
        <v>0.0012254928722693899</v>
      </c>
      <c r="N215" s="30"/>
    </row>
    <row r="216" spans="2:14" ht="15" outlineLevel="1">
      <c r="B216" s="196" t="s">
        <v>284</v>
      </c>
      <c r="C216" s="10">
        <f>SUMIF($E$4:$E$201,"=Budapest Film",$H$4:$H$201)</f>
        <v>0</v>
      </c>
      <c r="E216" s="41">
        <f>C216/$C$239</f>
        <v>0</v>
      </c>
      <c r="N216" s="30"/>
    </row>
    <row r="217" spans="2:14" ht="15" outlineLevel="1">
      <c r="B217" s="196" t="s">
        <v>233</v>
      </c>
      <c r="C217" s="10">
        <f>SUMIF($E$4:$E$201,"=Cinetel",$H$4:$H$201)</f>
        <v>0</v>
      </c>
      <c r="E217" s="41">
        <f>C217/$C$239</f>
        <v>0</v>
      </c>
      <c r="N217" s="30"/>
    </row>
    <row r="218" spans="2:14" ht="15" outlineLevel="1">
      <c r="B218" s="196" t="s">
        <v>1581</v>
      </c>
      <c r="C218" s="10">
        <f>SUMIF($E$4:$E$201,"=Megafilm Kft.",$H$4:$H$201)</f>
        <v>0</v>
      </c>
      <c r="E218" s="41">
        <f>C218/$C$239</f>
        <v>0</v>
      </c>
      <c r="N218" s="30"/>
    </row>
    <row r="219" spans="2:5" ht="15" outlineLevel="1">
      <c r="B219" s="195" t="s">
        <v>1526</v>
      </c>
      <c r="C219" s="10">
        <f>SUMIF($E$4:$E$201,"=Rózsa Produktum",$H$4:$H$201)</f>
        <v>0</v>
      </c>
      <c r="E219" s="41">
        <f>C219/$C$239</f>
        <v>0</v>
      </c>
    </row>
    <row r="220" spans="2:5" ht="15" outlineLevel="1">
      <c r="B220" s="197" t="s">
        <v>1466</v>
      </c>
      <c r="C220" s="10">
        <f>SUMIF($E$4:$E$201,"=Stardust Films",$H$4:$H$201)</f>
        <v>0</v>
      </c>
      <c r="E220" s="41">
        <f>C220/$C$239</f>
        <v>0</v>
      </c>
    </row>
    <row r="221" spans="2:5" ht="15" outlineLevel="1">
      <c r="B221" s="227" t="s">
        <v>1604</v>
      </c>
      <c r="C221" s="10">
        <f>SUMIF($E$4:$E$201,"=Film-Art Stúdió Kft.",$H$4:$H$201)</f>
        <v>0</v>
      </c>
      <c r="E221" s="41">
        <f>C221/$C$239</f>
        <v>0</v>
      </c>
    </row>
    <row r="222" spans="2:5" ht="15" outlineLevel="1">
      <c r="B222" s="195" t="s">
        <v>1549</v>
      </c>
      <c r="C222" s="10">
        <f>SUMIF($E$4:$E$201,"=Laokoon Cinema Kft.",$H$4:$H$201)</f>
        <v>0</v>
      </c>
      <c r="E222" s="41">
        <f>C222/$C$239</f>
        <v>0</v>
      </c>
    </row>
    <row r="223" spans="2:5" ht="15" outlineLevel="1">
      <c r="B223" s="196" t="s">
        <v>178</v>
      </c>
      <c r="C223" s="10">
        <f>SUMIF($E$4:$E$201,"=Cirko Film",$H$4:$H$201)</f>
        <v>0</v>
      </c>
      <c r="E223" s="41">
        <f>C223/$C$239</f>
        <v>0</v>
      </c>
    </row>
    <row r="224" spans="2:5" ht="15" outlineLevel="1">
      <c r="B224" s="195" t="s">
        <v>1553</v>
      </c>
      <c r="C224" s="10">
        <f>SUMIF($E$4:$E$201,"=MTM",$H$4:$H$201)</f>
        <v>0</v>
      </c>
      <c r="E224" s="41">
        <f>C224/$C$239</f>
        <v>0</v>
      </c>
    </row>
    <row r="225" spans="2:5" ht="15" outlineLevel="1">
      <c r="B225" s="196" t="s">
        <v>1411</v>
      </c>
      <c r="C225" s="10">
        <f>SUMIF($E$4:$E$201,"=Véletlenek",$H$4:$H$201)</f>
        <v>0</v>
      </c>
      <c r="E225" s="41">
        <f>C225/$C$239</f>
        <v>0</v>
      </c>
    </row>
    <row r="226" spans="2:5" ht="15" outlineLevel="1">
      <c r="B226" s="196" t="s">
        <v>1225</v>
      </c>
      <c r="C226" s="10">
        <f>SUMIF($E$4:$E$201,"=Pannonia",$H$4:$H$201)</f>
        <v>0</v>
      </c>
      <c r="E226" s="41">
        <f>C226/$C$239</f>
        <v>0</v>
      </c>
    </row>
    <row r="227" spans="2:5" ht="15" outlineLevel="1">
      <c r="B227" s="196" t="s">
        <v>196</v>
      </c>
      <c r="C227" s="10">
        <f>SUMIF($E$4:$E$201,"=Romis",$H$4:$H$201)</f>
        <v>0</v>
      </c>
      <c r="E227" s="41">
        <f>C227/$C$239</f>
        <v>0</v>
      </c>
    </row>
    <row r="228" spans="2:5" ht="15" outlineLevel="1">
      <c r="B228" s="196" t="s">
        <v>257</v>
      </c>
      <c r="C228" s="10">
        <f>SUMIF($E$4:$E$201,"=Kedd",$H$4:$H$201)</f>
        <v>0</v>
      </c>
      <c r="E228" s="41">
        <f>C228/$C$239</f>
        <v>0</v>
      </c>
    </row>
    <row r="229" spans="2:5" ht="15" outlineLevel="1">
      <c r="B229" s="196" t="s">
        <v>260</v>
      </c>
      <c r="C229" s="10">
        <f>SUMIF($E$4:$E$201,"=Hungaricom",$H$4:$H$201)</f>
        <v>0</v>
      </c>
      <c r="E229" s="41">
        <f>C229/$C$239</f>
        <v>0</v>
      </c>
    </row>
    <row r="230" spans="2:5" ht="15" outlineLevel="1">
      <c r="B230" s="196" t="s">
        <v>611</v>
      </c>
      <c r="C230" s="10">
        <f>SUMIF($E$4:$E$201,"=MegaFilm",$H$4:$H$201)</f>
        <v>0</v>
      </c>
      <c r="E230" s="41">
        <f>C230/$C$239</f>
        <v>0</v>
      </c>
    </row>
    <row r="231" spans="2:5" ht="15" outlineLevel="1">
      <c r="B231" s="196" t="s">
        <v>1004</v>
      </c>
      <c r="C231" s="10">
        <f>SUMIF($E$4:$E$201,"=Sky Film",$H$4:$H$201)</f>
        <v>0</v>
      </c>
      <c r="E231" s="41">
        <f>C231/$C$239</f>
        <v>0</v>
      </c>
    </row>
    <row r="232" spans="2:5" ht="15" outlineLevel="1">
      <c r="B232" s="196" t="s">
        <v>449</v>
      </c>
      <c r="C232" s="10">
        <f>SUMIF($E$4:$E$201,"=Magyarhangya",$H$4:$H$201)</f>
        <v>0</v>
      </c>
      <c r="E232" s="41">
        <f>C232/$C$239</f>
        <v>0</v>
      </c>
    </row>
    <row r="233" spans="2:5" ht="15" outlineLevel="1">
      <c r="B233" s="196" t="s">
        <v>1010</v>
      </c>
      <c r="C233" s="10">
        <f>SUMIF($E$4:$E$201,"=FilmNet",$H$4:$H$201)</f>
        <v>0</v>
      </c>
      <c r="E233" s="41">
        <f>C233/$C$239</f>
        <v>0</v>
      </c>
    </row>
    <row r="234" spans="2:5" ht="15" outlineLevel="1">
      <c r="B234" s="196" t="s">
        <v>446</v>
      </c>
      <c r="C234" s="10">
        <f>SUMIF($E$4:$E$201,"=ELF Pictures",$H$4:$H$201)</f>
        <v>0</v>
      </c>
      <c r="E234" s="41">
        <f>C234/$C$239</f>
        <v>0</v>
      </c>
    </row>
    <row r="235" spans="2:5" ht="15" outlineLevel="1">
      <c r="B235" s="196" t="s">
        <v>195</v>
      </c>
      <c r="C235" s="10">
        <f>SUMIF($E$4:$E$201,"=Cinenuovo",$H$4:$H$201)</f>
        <v>0</v>
      </c>
      <c r="E235" s="41">
        <f>C235/$C$239</f>
        <v>0</v>
      </c>
    </row>
    <row r="236" spans="2:5" ht="15" outlineLevel="1">
      <c r="B236" s="195" t="s">
        <v>804</v>
      </c>
      <c r="C236" s="10">
        <f>SUMIF($E$4:$E$201,"=Cinefilco",$H$4:$H$201)</f>
        <v>0</v>
      </c>
      <c r="E236" s="41">
        <f>C236/$C$239</f>
        <v>0</v>
      </c>
    </row>
    <row r="237" spans="2:5" ht="15" outlineLevel="1">
      <c r="B237" s="196" t="s">
        <v>984</v>
      </c>
      <c r="C237" s="10">
        <f>SUMIF($E$4:$E$201,"=A Company",$H$4:$H$201)</f>
        <v>0</v>
      </c>
      <c r="E237" s="41">
        <f>C237/$C$239</f>
        <v>0</v>
      </c>
    </row>
    <row r="238" ht="15" outlineLevel="1"/>
    <row r="239" spans="3:5" ht="15" outlineLevel="1">
      <c r="C239" s="10">
        <f>SUM(C208:C238)</f>
        <v>536686108</v>
      </c>
      <c r="E239" s="41">
        <f>C239/$C$239</f>
        <v>1</v>
      </c>
    </row>
    <row r="240" ht="15" outlineLevel="1"/>
  </sheetData>
  <sheetProtection selectLockedCells="1" selectUnlockedCells="1"/>
  <mergeCells count="12">
    <mergeCell ref="F2:F3"/>
    <mergeCell ref="G2:G3"/>
    <mergeCell ref="H2:I2"/>
    <mergeCell ref="J2:K2"/>
    <mergeCell ref="L2:M2"/>
    <mergeCell ref="I203:J203"/>
    <mergeCell ref="B1:I1"/>
    <mergeCell ref="J1:M1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9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49" customWidth="1"/>
    <col min="5" max="5" width="18.421875" style="0" customWidth="1"/>
    <col min="6" max="6" width="10.421875" style="149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56" t="s">
        <v>1</v>
      </c>
      <c r="C1" s="356" t="s">
        <v>2</v>
      </c>
      <c r="D1" s="357" t="s">
        <v>3</v>
      </c>
      <c r="E1" s="357" t="s">
        <v>4</v>
      </c>
      <c r="F1" s="358" t="s">
        <v>5</v>
      </c>
      <c r="G1" s="358" t="s">
        <v>6</v>
      </c>
      <c r="H1" s="355" t="s">
        <v>7</v>
      </c>
      <c r="I1" s="355"/>
    </row>
    <row r="2" spans="2:9" ht="15">
      <c r="B2" s="356"/>
      <c r="C2" s="356"/>
      <c r="D2" s="357"/>
      <c r="E2" s="357"/>
      <c r="F2" s="358"/>
      <c r="G2" s="358"/>
      <c r="H2" s="42" t="s">
        <v>10</v>
      </c>
      <c r="I2" s="42" t="s">
        <v>11</v>
      </c>
    </row>
    <row r="3" spans="1:9" ht="15">
      <c r="A3" s="43">
        <v>1</v>
      </c>
      <c r="B3" s="44" t="s">
        <v>332</v>
      </c>
      <c r="C3" s="44" t="s">
        <v>333</v>
      </c>
      <c r="D3" s="150">
        <v>43580</v>
      </c>
      <c r="E3" s="44" t="s">
        <v>70</v>
      </c>
      <c r="F3" s="50">
        <v>85</v>
      </c>
      <c r="G3" s="45">
        <v>1</v>
      </c>
      <c r="H3" s="46">
        <v>758691205</v>
      </c>
      <c r="I3" s="47">
        <v>484242</v>
      </c>
    </row>
    <row r="4" spans="1:9" ht="15">
      <c r="A4" s="43">
        <v>2</v>
      </c>
      <c r="B4" s="48" t="s">
        <v>94</v>
      </c>
      <c r="C4" s="48" t="s">
        <v>95</v>
      </c>
      <c r="D4" s="150">
        <v>43818</v>
      </c>
      <c r="E4" s="44" t="s">
        <v>70</v>
      </c>
      <c r="F4" s="50">
        <v>88</v>
      </c>
      <c r="G4" s="45">
        <v>1</v>
      </c>
      <c r="H4" s="46">
        <v>561484148</v>
      </c>
      <c r="I4" s="46">
        <v>352339</v>
      </c>
    </row>
    <row r="5" spans="1:9" ht="15">
      <c r="A5" s="43">
        <v>3</v>
      </c>
      <c r="B5" s="48"/>
      <c r="C5" s="48" t="s">
        <v>106</v>
      </c>
      <c r="D5" s="150">
        <v>43083</v>
      </c>
      <c r="E5" s="49" t="s">
        <v>70</v>
      </c>
      <c r="F5" s="50"/>
      <c r="G5" s="45">
        <v>1</v>
      </c>
      <c r="H5" s="46">
        <v>561319106</v>
      </c>
      <c r="I5" s="46">
        <v>372325</v>
      </c>
    </row>
    <row r="6" spans="1:9" ht="15">
      <c r="A6" s="43">
        <v>4</v>
      </c>
      <c r="B6" s="48" t="s">
        <v>764</v>
      </c>
      <c r="C6" s="48" t="s">
        <v>765</v>
      </c>
      <c r="D6" s="150">
        <v>43216</v>
      </c>
      <c r="E6" s="49" t="s">
        <v>70</v>
      </c>
      <c r="F6" s="50"/>
      <c r="G6" s="45">
        <v>1</v>
      </c>
      <c r="H6" s="46">
        <v>485139459</v>
      </c>
      <c r="I6" s="46">
        <v>313525</v>
      </c>
    </row>
    <row r="7" spans="1:9" ht="15">
      <c r="A7" s="43">
        <v>5</v>
      </c>
      <c r="B7" s="48" t="s">
        <v>1632</v>
      </c>
      <c r="C7" s="48" t="s">
        <v>1633</v>
      </c>
      <c r="D7" s="184">
        <v>44546</v>
      </c>
      <c r="E7" s="44" t="s">
        <v>15</v>
      </c>
      <c r="F7" s="50">
        <v>67</v>
      </c>
      <c r="G7" s="45">
        <v>1</v>
      </c>
      <c r="H7" s="176">
        <v>479744415</v>
      </c>
      <c r="I7" s="176">
        <v>273513</v>
      </c>
    </row>
    <row r="8" spans="1:9" ht="15">
      <c r="A8" s="43">
        <v>6</v>
      </c>
      <c r="B8" s="44" t="s">
        <v>100</v>
      </c>
      <c r="C8" s="44" t="s">
        <v>1212</v>
      </c>
      <c r="D8" s="150">
        <v>42719</v>
      </c>
      <c r="E8" s="44" t="s">
        <v>70</v>
      </c>
      <c r="F8" s="51"/>
      <c r="G8" s="45">
        <v>1</v>
      </c>
      <c r="H8" s="46">
        <v>346965960</v>
      </c>
      <c r="I8" s="46">
        <v>238232</v>
      </c>
    </row>
    <row r="9" spans="1:9" ht="15">
      <c r="A9" s="43">
        <v>7</v>
      </c>
      <c r="B9" s="44" t="s">
        <v>759</v>
      </c>
      <c r="C9" s="44" t="s">
        <v>759</v>
      </c>
      <c r="D9" s="150">
        <v>43237</v>
      </c>
      <c r="E9" s="44" t="s">
        <v>70</v>
      </c>
      <c r="F9" s="50"/>
      <c r="G9" s="45">
        <v>1</v>
      </c>
      <c r="H9" s="46">
        <v>307023276</v>
      </c>
      <c r="I9" s="46">
        <v>211016</v>
      </c>
    </row>
    <row r="10" spans="1:9" ht="15">
      <c r="A10" s="43">
        <v>8</v>
      </c>
      <c r="B10" s="44" t="s">
        <v>101</v>
      </c>
      <c r="C10" s="44" t="s">
        <v>102</v>
      </c>
      <c r="D10" s="150">
        <v>43041</v>
      </c>
      <c r="E10" s="52" t="s">
        <v>70</v>
      </c>
      <c r="F10" s="146"/>
      <c r="G10" s="45">
        <v>1</v>
      </c>
      <c r="H10" s="136">
        <v>301120269</v>
      </c>
      <c r="I10" s="47">
        <v>202816</v>
      </c>
    </row>
    <row r="11" spans="1:9" ht="15">
      <c r="A11" s="43">
        <v>9</v>
      </c>
      <c r="B11" s="44" t="s">
        <v>103</v>
      </c>
      <c r="C11" s="44" t="s">
        <v>104</v>
      </c>
      <c r="D11" s="150">
        <v>43531</v>
      </c>
      <c r="E11" s="44" t="s">
        <v>70</v>
      </c>
      <c r="F11" s="50">
        <v>87</v>
      </c>
      <c r="G11" s="45">
        <v>1</v>
      </c>
      <c r="H11" s="46">
        <v>283085041</v>
      </c>
      <c r="I11" s="46">
        <v>181175</v>
      </c>
    </row>
    <row r="12" spans="1:9" ht="15">
      <c r="A12" s="43">
        <v>10</v>
      </c>
      <c r="B12" s="44" t="s">
        <v>89</v>
      </c>
      <c r="C12" s="44" t="s">
        <v>90</v>
      </c>
      <c r="D12" s="150">
        <v>43790</v>
      </c>
      <c r="E12" s="44" t="s">
        <v>70</v>
      </c>
      <c r="F12" s="50">
        <v>80</v>
      </c>
      <c r="G12" s="45">
        <v>1</v>
      </c>
      <c r="H12" s="46">
        <v>272407089</v>
      </c>
      <c r="I12" s="46">
        <v>193257</v>
      </c>
    </row>
    <row r="13" spans="1:9" ht="15">
      <c r="A13" s="43">
        <v>11</v>
      </c>
      <c r="B13" s="363" t="s">
        <v>1726</v>
      </c>
      <c r="C13" s="363" t="s">
        <v>1727</v>
      </c>
      <c r="D13" s="368">
        <v>44665</v>
      </c>
      <c r="E13" s="369" t="s">
        <v>15</v>
      </c>
      <c r="F13" s="375">
        <v>66</v>
      </c>
      <c r="G13" s="45">
        <v>1</v>
      </c>
      <c r="H13" s="176">
        <v>268074879</v>
      </c>
      <c r="I13" s="176">
        <v>148501</v>
      </c>
    </row>
    <row r="14" spans="1:9" ht="15">
      <c r="A14" s="43">
        <v>12</v>
      </c>
      <c r="B14" s="53" t="s">
        <v>1130</v>
      </c>
      <c r="C14" s="53" t="s">
        <v>1131</v>
      </c>
      <c r="D14" s="150">
        <v>42838</v>
      </c>
      <c r="E14" s="49" t="s">
        <v>24</v>
      </c>
      <c r="F14" s="50">
        <v>59</v>
      </c>
      <c r="G14" s="45">
        <v>1</v>
      </c>
      <c r="H14" s="46">
        <v>262960287</v>
      </c>
      <c r="I14" s="46">
        <v>185459</v>
      </c>
    </row>
    <row r="15" spans="1:9" ht="15">
      <c r="A15" s="43">
        <v>13</v>
      </c>
      <c r="B15" s="48" t="s">
        <v>1073</v>
      </c>
      <c r="C15" s="48" t="s">
        <v>1074</v>
      </c>
      <c r="D15" s="150">
        <v>42915</v>
      </c>
      <c r="E15" s="49" t="s">
        <v>24</v>
      </c>
      <c r="F15" s="50">
        <v>45</v>
      </c>
      <c r="G15" s="45">
        <v>1</v>
      </c>
      <c r="H15" s="46">
        <v>257973382</v>
      </c>
      <c r="I15" s="46">
        <v>194895</v>
      </c>
    </row>
    <row r="16" spans="1:9" ht="15">
      <c r="A16" s="43">
        <v>14</v>
      </c>
      <c r="B16" s="54" t="s">
        <v>685</v>
      </c>
      <c r="C16" s="48" t="s">
        <v>686</v>
      </c>
      <c r="D16" s="150">
        <v>43300</v>
      </c>
      <c r="E16" s="49" t="s">
        <v>24</v>
      </c>
      <c r="F16" s="146">
        <v>70</v>
      </c>
      <c r="G16" s="45">
        <v>1</v>
      </c>
      <c r="H16" s="46">
        <v>257568814</v>
      </c>
      <c r="I16" s="46">
        <v>194076</v>
      </c>
    </row>
    <row r="17" spans="1:9" ht="15">
      <c r="A17" s="43">
        <v>15</v>
      </c>
      <c r="B17" s="44" t="s">
        <v>745</v>
      </c>
      <c r="C17" s="44" t="s">
        <v>746</v>
      </c>
      <c r="D17" s="150">
        <v>43258</v>
      </c>
      <c r="E17" s="44" t="s">
        <v>24</v>
      </c>
      <c r="F17" s="50">
        <v>66</v>
      </c>
      <c r="G17" s="45">
        <v>1</v>
      </c>
      <c r="H17" s="46">
        <v>239223482</v>
      </c>
      <c r="I17" s="46">
        <v>153586</v>
      </c>
    </row>
    <row r="18" spans="1:9" ht="15">
      <c r="A18" s="43">
        <v>16</v>
      </c>
      <c r="B18" s="48" t="s">
        <v>1572</v>
      </c>
      <c r="C18" s="48" t="s">
        <v>1573</v>
      </c>
      <c r="D18" s="184">
        <v>44483</v>
      </c>
      <c r="E18" s="44" t="s">
        <v>15</v>
      </c>
      <c r="F18" s="50">
        <v>63</v>
      </c>
      <c r="G18" s="45">
        <v>1</v>
      </c>
      <c r="H18" s="176">
        <v>229302885</v>
      </c>
      <c r="I18" s="176">
        <v>134894</v>
      </c>
    </row>
    <row r="19" spans="1:9" ht="15">
      <c r="A19" s="43">
        <v>17</v>
      </c>
      <c r="B19" s="44" t="s">
        <v>155</v>
      </c>
      <c r="C19" s="44" t="s">
        <v>156</v>
      </c>
      <c r="D19" s="150">
        <v>43692</v>
      </c>
      <c r="E19" s="44" t="s">
        <v>15</v>
      </c>
      <c r="F19" s="50">
        <v>81</v>
      </c>
      <c r="G19" s="45">
        <v>1</v>
      </c>
      <c r="H19" s="46">
        <v>225958334</v>
      </c>
      <c r="I19" s="47">
        <v>151448</v>
      </c>
    </row>
    <row r="20" spans="1:9" ht="15">
      <c r="A20" s="43">
        <v>18</v>
      </c>
      <c r="B20" s="48" t="s">
        <v>96</v>
      </c>
      <c r="C20" s="48" t="s">
        <v>97</v>
      </c>
      <c r="D20" s="150">
        <v>43650</v>
      </c>
      <c r="E20" s="44" t="s">
        <v>15</v>
      </c>
      <c r="F20" s="50">
        <v>53</v>
      </c>
      <c r="G20" s="45">
        <v>1</v>
      </c>
      <c r="H20" s="46">
        <v>218531870</v>
      </c>
      <c r="I20" s="47">
        <v>142907</v>
      </c>
    </row>
    <row r="21" spans="1:9" ht="15">
      <c r="A21" s="43">
        <v>19</v>
      </c>
      <c r="B21" s="44" t="s">
        <v>98</v>
      </c>
      <c r="C21" s="44" t="s">
        <v>99</v>
      </c>
      <c r="D21" s="150">
        <v>43664</v>
      </c>
      <c r="E21" s="44" t="s">
        <v>70</v>
      </c>
      <c r="F21" s="50">
        <v>85</v>
      </c>
      <c r="G21" s="45">
        <v>1</v>
      </c>
      <c r="H21" s="46">
        <v>215723744</v>
      </c>
      <c r="I21" s="47">
        <v>144118</v>
      </c>
    </row>
    <row r="22" spans="1:9" ht="15">
      <c r="A22" s="43">
        <v>20</v>
      </c>
      <c r="B22" s="48" t="s">
        <v>1562</v>
      </c>
      <c r="C22" s="48" t="s">
        <v>1563</v>
      </c>
      <c r="D22" s="167">
        <v>44469</v>
      </c>
      <c r="E22" s="44" t="s">
        <v>70</v>
      </c>
      <c r="F22" s="50"/>
      <c r="G22" s="45">
        <v>1</v>
      </c>
      <c r="H22" s="176">
        <v>215252485</v>
      </c>
      <c r="I22" s="176">
        <v>125732</v>
      </c>
    </row>
    <row r="23" spans="1:9" ht="15">
      <c r="A23" s="43">
        <v>21</v>
      </c>
      <c r="B23" s="48" t="s">
        <v>619</v>
      </c>
      <c r="C23" s="48" t="s">
        <v>619</v>
      </c>
      <c r="D23" s="150">
        <v>43377</v>
      </c>
      <c r="E23" s="49" t="s">
        <v>15</v>
      </c>
      <c r="F23" s="50">
        <v>63</v>
      </c>
      <c r="G23" s="45">
        <v>1</v>
      </c>
      <c r="H23" s="46">
        <v>211354951</v>
      </c>
      <c r="I23" s="46">
        <v>134769</v>
      </c>
    </row>
    <row r="24" spans="1:9" ht="15">
      <c r="A24" s="43">
        <v>22</v>
      </c>
      <c r="B24" s="55" t="s">
        <v>551</v>
      </c>
      <c r="C24" s="53" t="s">
        <v>552</v>
      </c>
      <c r="D24" s="150">
        <v>43419</v>
      </c>
      <c r="E24" s="44" t="s">
        <v>15</v>
      </c>
      <c r="F24" s="50">
        <v>35</v>
      </c>
      <c r="G24" s="45">
        <v>1</v>
      </c>
      <c r="H24" s="46">
        <v>211106492</v>
      </c>
      <c r="I24" s="46">
        <v>134880</v>
      </c>
    </row>
    <row r="25" spans="1:9" ht="15">
      <c r="A25" s="43">
        <v>23</v>
      </c>
      <c r="B25" s="48" t="s">
        <v>1456</v>
      </c>
      <c r="C25" s="48" t="s">
        <v>1457</v>
      </c>
      <c r="D25" s="167">
        <v>44385</v>
      </c>
      <c r="E25" s="49" t="s">
        <v>70</v>
      </c>
      <c r="F25" s="50">
        <v>73</v>
      </c>
      <c r="G25" s="45">
        <v>1</v>
      </c>
      <c r="H25" s="171">
        <v>207801327</v>
      </c>
      <c r="I25" s="171">
        <v>125430</v>
      </c>
    </row>
    <row r="26" spans="1:9" ht="15">
      <c r="A26" s="43">
        <v>24</v>
      </c>
      <c r="B26" s="44" t="s">
        <v>432</v>
      </c>
      <c r="C26" s="44" t="s">
        <v>433</v>
      </c>
      <c r="D26" s="150">
        <v>43517</v>
      </c>
      <c r="E26" s="44" t="s">
        <v>24</v>
      </c>
      <c r="F26" s="50">
        <v>63</v>
      </c>
      <c r="G26" s="45">
        <v>1</v>
      </c>
      <c r="H26" s="46">
        <v>207655909</v>
      </c>
      <c r="I26" s="46">
        <v>145611</v>
      </c>
    </row>
    <row r="27" spans="1:9" ht="15">
      <c r="A27" s="43">
        <v>25</v>
      </c>
      <c r="B27" s="48" t="s">
        <v>130</v>
      </c>
      <c r="C27" s="48" t="s">
        <v>130</v>
      </c>
      <c r="D27" s="150">
        <v>43741</v>
      </c>
      <c r="E27" s="49" t="s">
        <v>15</v>
      </c>
      <c r="F27" s="147">
        <v>69</v>
      </c>
      <c r="G27" s="45">
        <v>1</v>
      </c>
      <c r="H27" s="46">
        <v>206908056</v>
      </c>
      <c r="I27" s="47">
        <v>136909</v>
      </c>
    </row>
    <row r="28" spans="1:9" ht="15">
      <c r="A28" s="43">
        <v>26</v>
      </c>
      <c r="B28" s="48" t="s">
        <v>79</v>
      </c>
      <c r="C28" s="48" t="s">
        <v>80</v>
      </c>
      <c r="D28" s="150">
        <v>43405</v>
      </c>
      <c r="E28" s="44" t="s">
        <v>70</v>
      </c>
      <c r="F28" s="50"/>
      <c r="G28" s="45">
        <v>1</v>
      </c>
      <c r="H28" s="46">
        <v>204673592</v>
      </c>
      <c r="I28" s="46">
        <v>142109</v>
      </c>
    </row>
    <row r="29" spans="1:9" ht="15">
      <c r="A29" s="43">
        <v>27</v>
      </c>
      <c r="B29" s="53" t="s">
        <v>1193</v>
      </c>
      <c r="C29" s="53" t="s">
        <v>1194</v>
      </c>
      <c r="D29" s="150">
        <v>42775</v>
      </c>
      <c r="E29" s="56" t="s">
        <v>24</v>
      </c>
      <c r="F29" s="51">
        <v>69</v>
      </c>
      <c r="G29" s="45">
        <v>1</v>
      </c>
      <c r="H29" s="46">
        <v>199510104</v>
      </c>
      <c r="I29" s="46">
        <v>148336</v>
      </c>
    </row>
    <row r="30" spans="1:9" ht="15">
      <c r="A30" s="43">
        <v>28</v>
      </c>
      <c r="B30" s="44" t="s">
        <v>871</v>
      </c>
      <c r="C30" s="44" t="s">
        <v>872</v>
      </c>
      <c r="D30" s="150">
        <v>43139</v>
      </c>
      <c r="E30" s="44" t="s">
        <v>24</v>
      </c>
      <c r="F30" s="50">
        <v>65</v>
      </c>
      <c r="G30" s="45">
        <v>1</v>
      </c>
      <c r="H30" s="46">
        <v>196916257</v>
      </c>
      <c r="I30" s="46">
        <v>142996</v>
      </c>
    </row>
    <row r="31" spans="1:9" ht="15">
      <c r="A31" s="43">
        <v>29</v>
      </c>
      <c r="B31" s="44" t="s">
        <v>312</v>
      </c>
      <c r="C31" s="44" t="s">
        <v>313</v>
      </c>
      <c r="D31" s="150">
        <v>43678</v>
      </c>
      <c r="E31" s="44" t="s">
        <v>24</v>
      </c>
      <c r="F31" s="50">
        <v>72</v>
      </c>
      <c r="G31" s="45">
        <v>1</v>
      </c>
      <c r="H31" s="46">
        <v>193231680</v>
      </c>
      <c r="I31" s="47">
        <v>128813</v>
      </c>
    </row>
    <row r="32" spans="1:9" ht="15">
      <c r="A32" s="43">
        <v>30</v>
      </c>
      <c r="B32" s="48" t="s">
        <v>1578</v>
      </c>
      <c r="C32" s="48" t="s">
        <v>1579</v>
      </c>
      <c r="D32" s="184">
        <v>44490</v>
      </c>
      <c r="E32" s="44" t="s">
        <v>15</v>
      </c>
      <c r="F32" s="50">
        <v>61</v>
      </c>
      <c r="G32" s="45">
        <v>1</v>
      </c>
      <c r="H32" s="176">
        <v>190254465</v>
      </c>
      <c r="I32" s="176">
        <v>110979</v>
      </c>
    </row>
    <row r="33" spans="1:9" ht="15">
      <c r="A33" s="43">
        <v>31</v>
      </c>
      <c r="B33" s="53" t="s">
        <v>1226</v>
      </c>
      <c r="C33" s="53" t="s">
        <v>1227</v>
      </c>
      <c r="D33" s="150">
        <v>42691</v>
      </c>
      <c r="E33" s="49" t="s">
        <v>15</v>
      </c>
      <c r="F33" s="50">
        <v>65</v>
      </c>
      <c r="G33" s="45">
        <v>1</v>
      </c>
      <c r="H33" s="136">
        <v>188464980</v>
      </c>
      <c r="I33" s="136">
        <v>131551</v>
      </c>
    </row>
    <row r="34" spans="1:9" ht="15">
      <c r="A34" s="43">
        <v>32</v>
      </c>
      <c r="B34" s="48" t="s">
        <v>52</v>
      </c>
      <c r="C34" s="48" t="s">
        <v>53</v>
      </c>
      <c r="D34" s="150">
        <v>43846</v>
      </c>
      <c r="E34" s="44" t="s">
        <v>15</v>
      </c>
      <c r="F34" s="50">
        <v>71</v>
      </c>
      <c r="G34" s="45">
        <v>1</v>
      </c>
      <c r="H34" s="46">
        <v>187806355</v>
      </c>
      <c r="I34" s="46">
        <v>114977</v>
      </c>
    </row>
    <row r="35" spans="1:9" ht="15">
      <c r="A35" s="43">
        <v>33</v>
      </c>
      <c r="B35" s="48" t="s">
        <v>1108</v>
      </c>
      <c r="C35" s="48" t="s">
        <v>1109</v>
      </c>
      <c r="D35" s="150">
        <v>42859</v>
      </c>
      <c r="E35" s="49" t="s">
        <v>70</v>
      </c>
      <c r="F35" s="50"/>
      <c r="G35" s="45">
        <v>1</v>
      </c>
      <c r="H35" s="46">
        <v>186543745</v>
      </c>
      <c r="I35" s="46">
        <v>124910</v>
      </c>
    </row>
    <row r="36" spans="1:9" ht="15">
      <c r="A36" s="43">
        <v>34</v>
      </c>
      <c r="B36" s="53" t="s">
        <v>757</v>
      </c>
      <c r="C36" s="53" t="s">
        <v>758</v>
      </c>
      <c r="D36" s="150">
        <v>43244</v>
      </c>
      <c r="E36" s="49" t="s">
        <v>70</v>
      </c>
      <c r="F36" s="50"/>
      <c r="G36" s="45">
        <v>1</v>
      </c>
      <c r="H36" s="137">
        <v>186025420</v>
      </c>
      <c r="I36" s="137">
        <v>120758</v>
      </c>
    </row>
    <row r="37" spans="1:9" ht="15">
      <c r="A37" s="43">
        <v>35</v>
      </c>
      <c r="B37" s="48" t="s">
        <v>287</v>
      </c>
      <c r="C37" s="48" t="s">
        <v>288</v>
      </c>
      <c r="D37" s="150">
        <v>43713</v>
      </c>
      <c r="E37" s="44" t="s">
        <v>15</v>
      </c>
      <c r="F37" s="50">
        <v>65</v>
      </c>
      <c r="G37" s="45">
        <v>1</v>
      </c>
      <c r="H37" s="46">
        <v>183135578</v>
      </c>
      <c r="I37" s="47">
        <v>122146</v>
      </c>
    </row>
    <row r="38" spans="1:9" ht="15">
      <c r="A38" s="43">
        <v>36</v>
      </c>
      <c r="B38" s="44" t="s">
        <v>868</v>
      </c>
      <c r="C38" s="44" t="s">
        <v>868</v>
      </c>
      <c r="D38" s="150">
        <v>43146</v>
      </c>
      <c r="E38" s="49" t="s">
        <v>21</v>
      </c>
      <c r="F38" s="146">
        <v>115</v>
      </c>
      <c r="G38" s="45">
        <v>1</v>
      </c>
      <c r="H38" s="46">
        <v>181062292</v>
      </c>
      <c r="I38" s="46">
        <v>125771</v>
      </c>
    </row>
    <row r="39" spans="1:9" ht="15">
      <c r="A39" s="43">
        <v>37</v>
      </c>
      <c r="B39" s="48" t="s">
        <v>525</v>
      </c>
      <c r="C39" s="48" t="s">
        <v>525</v>
      </c>
      <c r="D39" s="150">
        <v>43447</v>
      </c>
      <c r="E39" s="44" t="s">
        <v>15</v>
      </c>
      <c r="F39" s="50">
        <v>59</v>
      </c>
      <c r="G39" s="45">
        <v>1</v>
      </c>
      <c r="H39" s="46">
        <v>180978736</v>
      </c>
      <c r="I39" s="46">
        <v>113031</v>
      </c>
    </row>
    <row r="40" spans="1:9" ht="15">
      <c r="A40" s="43">
        <v>38</v>
      </c>
      <c r="B40" s="54" t="s">
        <v>167</v>
      </c>
      <c r="C40" s="54" t="s">
        <v>168</v>
      </c>
      <c r="D40" s="150">
        <v>42880</v>
      </c>
      <c r="E40" s="53" t="s">
        <v>70</v>
      </c>
      <c r="F40" s="50"/>
      <c r="G40" s="45">
        <v>1</v>
      </c>
      <c r="H40" s="46">
        <v>180562475</v>
      </c>
      <c r="I40" s="46">
        <v>124437</v>
      </c>
    </row>
    <row r="41" spans="1:9" ht="15">
      <c r="A41" s="43">
        <v>39</v>
      </c>
      <c r="B41" s="48" t="s">
        <v>299</v>
      </c>
      <c r="C41" s="48" t="s">
        <v>300</v>
      </c>
      <c r="D41" s="150">
        <v>43650</v>
      </c>
      <c r="E41" s="44" t="s">
        <v>24</v>
      </c>
      <c r="F41" s="50">
        <v>82</v>
      </c>
      <c r="G41" s="45">
        <v>1</v>
      </c>
      <c r="H41" s="46">
        <v>177776935</v>
      </c>
      <c r="I41" s="47">
        <v>127851</v>
      </c>
    </row>
    <row r="42" spans="1:9" ht="15">
      <c r="A42" s="43">
        <v>40</v>
      </c>
      <c r="B42" s="48" t="s">
        <v>1682</v>
      </c>
      <c r="C42" s="48" t="s">
        <v>1682</v>
      </c>
      <c r="D42" s="184">
        <v>44602</v>
      </c>
      <c r="E42" s="44" t="s">
        <v>15</v>
      </c>
      <c r="F42" s="50">
        <v>64</v>
      </c>
      <c r="G42" s="45">
        <v>1</v>
      </c>
      <c r="H42" s="176">
        <v>175597290</v>
      </c>
      <c r="I42" s="176">
        <v>98692</v>
      </c>
    </row>
    <row r="43" spans="1:9" ht="15">
      <c r="A43" s="43">
        <v>41</v>
      </c>
      <c r="B43" s="48" t="s">
        <v>77</v>
      </c>
      <c r="C43" s="48" t="s">
        <v>78</v>
      </c>
      <c r="D43" s="150">
        <v>43811</v>
      </c>
      <c r="E43" s="44" t="s">
        <v>15</v>
      </c>
      <c r="F43" s="50">
        <v>68</v>
      </c>
      <c r="G43" s="45">
        <v>1</v>
      </c>
      <c r="H43" s="137">
        <v>172006875</v>
      </c>
      <c r="I43" s="137">
        <v>108448</v>
      </c>
    </row>
    <row r="44" spans="1:9" ht="15">
      <c r="A44" s="43">
        <v>42</v>
      </c>
      <c r="B44" s="48" t="s">
        <v>1694</v>
      </c>
      <c r="C44" s="48" t="s">
        <v>1695</v>
      </c>
      <c r="D44" s="298">
        <v>44623</v>
      </c>
      <c r="E44" s="299" t="s">
        <v>15</v>
      </c>
      <c r="F44" s="300">
        <v>62</v>
      </c>
      <c r="G44" s="45">
        <v>1</v>
      </c>
      <c r="H44" s="291">
        <v>169715835</v>
      </c>
      <c r="I44" s="291">
        <v>93101</v>
      </c>
    </row>
    <row r="45" spans="1:9" ht="15">
      <c r="A45" s="43">
        <v>43</v>
      </c>
      <c r="B45" s="48" t="s">
        <v>864</v>
      </c>
      <c r="C45" s="48" t="s">
        <v>865</v>
      </c>
      <c r="D45" s="150">
        <v>43146</v>
      </c>
      <c r="E45" s="49" t="s">
        <v>70</v>
      </c>
      <c r="F45" s="50"/>
      <c r="G45" s="45">
        <v>1</v>
      </c>
      <c r="H45" s="46">
        <v>168777729</v>
      </c>
      <c r="I45" s="46">
        <v>109628</v>
      </c>
    </row>
    <row r="46" spans="1:9" ht="15">
      <c r="A46" s="43">
        <v>44</v>
      </c>
      <c r="B46" s="48" t="s">
        <v>700</v>
      </c>
      <c r="C46" s="48" t="s">
        <v>701</v>
      </c>
      <c r="D46" s="150">
        <v>43286</v>
      </c>
      <c r="E46" s="44" t="s">
        <v>70</v>
      </c>
      <c r="F46" s="50"/>
      <c r="G46" s="45">
        <v>1</v>
      </c>
      <c r="H46" s="46">
        <v>168204320</v>
      </c>
      <c r="I46" s="46">
        <v>117507</v>
      </c>
    </row>
    <row r="47" spans="1:9" ht="15">
      <c r="A47" s="43">
        <v>45</v>
      </c>
      <c r="B47" s="54" t="s">
        <v>626</v>
      </c>
      <c r="C47" s="48" t="s">
        <v>627</v>
      </c>
      <c r="D47" s="150">
        <v>43293</v>
      </c>
      <c r="E47" s="49" t="s">
        <v>15</v>
      </c>
      <c r="F47" s="50">
        <v>71</v>
      </c>
      <c r="G47" s="45">
        <v>1</v>
      </c>
      <c r="H47" s="46">
        <v>164925851</v>
      </c>
      <c r="I47" s="46">
        <v>121625</v>
      </c>
    </row>
    <row r="48" spans="1:9" ht="15">
      <c r="A48" s="43">
        <v>46</v>
      </c>
      <c r="B48" s="53" t="s">
        <v>1228</v>
      </c>
      <c r="C48" s="53" t="s">
        <v>1228</v>
      </c>
      <c r="D48" s="150">
        <v>42680</v>
      </c>
      <c r="E48" s="49" t="s">
        <v>70</v>
      </c>
      <c r="F48" s="51"/>
      <c r="G48" s="45">
        <v>1</v>
      </c>
      <c r="H48" s="46">
        <v>163024475</v>
      </c>
      <c r="I48" s="136">
        <v>109468</v>
      </c>
    </row>
    <row r="49" spans="1:9" ht="15">
      <c r="A49" s="43">
        <v>47</v>
      </c>
      <c r="B49" s="44" t="s">
        <v>1147</v>
      </c>
      <c r="C49" s="44" t="s">
        <v>1148</v>
      </c>
      <c r="D49" s="150">
        <v>42820</v>
      </c>
      <c r="E49" s="44" t="s">
        <v>70</v>
      </c>
      <c r="F49" s="51"/>
      <c r="G49" s="45">
        <v>1</v>
      </c>
      <c r="H49" s="46">
        <v>161358225</v>
      </c>
      <c r="I49" s="46">
        <v>112932</v>
      </c>
    </row>
    <row r="50" spans="1:9" ht="15">
      <c r="A50" s="43">
        <v>48</v>
      </c>
      <c r="B50" s="44" t="s">
        <v>1019</v>
      </c>
      <c r="C50" s="44" t="s">
        <v>1020</v>
      </c>
      <c r="D50" s="150">
        <v>42985</v>
      </c>
      <c r="E50" s="52" t="s">
        <v>15</v>
      </c>
      <c r="F50" s="146">
        <v>53</v>
      </c>
      <c r="G50" s="45">
        <v>1</v>
      </c>
      <c r="H50" s="46">
        <v>158690758</v>
      </c>
      <c r="I50" s="46">
        <v>112342</v>
      </c>
    </row>
    <row r="51" spans="1:9" ht="15">
      <c r="A51" s="43">
        <v>49</v>
      </c>
      <c r="B51" s="44" t="s">
        <v>704</v>
      </c>
      <c r="C51" s="44" t="s">
        <v>705</v>
      </c>
      <c r="D51" s="150">
        <v>43307</v>
      </c>
      <c r="E51" s="44" t="s">
        <v>70</v>
      </c>
      <c r="F51" s="50"/>
      <c r="G51" s="45">
        <v>1</v>
      </c>
      <c r="H51" s="137">
        <v>154783865</v>
      </c>
      <c r="I51" s="137">
        <v>103891</v>
      </c>
    </row>
    <row r="52" spans="1:9" ht="15">
      <c r="A52" s="43">
        <v>50</v>
      </c>
      <c r="B52" s="44" t="s">
        <v>557</v>
      </c>
      <c r="C52" s="44" t="s">
        <v>558</v>
      </c>
      <c r="D52" s="150">
        <v>43440</v>
      </c>
      <c r="E52" s="44" t="s">
        <v>24</v>
      </c>
      <c r="F52" s="50"/>
      <c r="G52" s="45">
        <v>1</v>
      </c>
      <c r="H52" s="137">
        <v>153981923</v>
      </c>
      <c r="I52" s="137">
        <v>112156</v>
      </c>
    </row>
    <row r="53" spans="1:9" ht="15">
      <c r="A53" s="43">
        <v>51</v>
      </c>
      <c r="B53" s="44" t="s">
        <v>819</v>
      </c>
      <c r="C53" s="54" t="s">
        <v>820</v>
      </c>
      <c r="D53" s="150">
        <v>43188</v>
      </c>
      <c r="E53" s="44" t="s">
        <v>15</v>
      </c>
      <c r="F53" s="50">
        <v>59</v>
      </c>
      <c r="G53" s="45">
        <v>1</v>
      </c>
      <c r="H53" s="46">
        <v>150131356</v>
      </c>
      <c r="I53" s="46">
        <v>90309</v>
      </c>
    </row>
    <row r="54" spans="1:9" ht="15">
      <c r="A54" s="43">
        <v>52</v>
      </c>
      <c r="B54" s="44" t="s">
        <v>673</v>
      </c>
      <c r="C54" s="44" t="s">
        <v>674</v>
      </c>
      <c r="D54" s="150">
        <v>43349</v>
      </c>
      <c r="E54" s="44" t="s">
        <v>15</v>
      </c>
      <c r="F54" s="50"/>
      <c r="G54" s="45">
        <v>1</v>
      </c>
      <c r="H54" s="46">
        <v>149423111</v>
      </c>
      <c r="I54" s="46">
        <v>101680</v>
      </c>
    </row>
    <row r="55" spans="1:9" ht="15">
      <c r="A55" s="43">
        <v>53</v>
      </c>
      <c r="B55" s="54" t="s">
        <v>1099</v>
      </c>
      <c r="C55" s="54" t="s">
        <v>1099</v>
      </c>
      <c r="D55" s="150">
        <v>42873</v>
      </c>
      <c r="E55" s="49" t="s">
        <v>15</v>
      </c>
      <c r="F55" s="50">
        <v>68</v>
      </c>
      <c r="G55" s="45">
        <v>1</v>
      </c>
      <c r="H55" s="46">
        <v>142016731</v>
      </c>
      <c r="I55" s="46">
        <v>94512</v>
      </c>
    </row>
    <row r="56" spans="1:9" ht="15">
      <c r="A56" s="43">
        <v>54</v>
      </c>
      <c r="B56" s="48" t="s">
        <v>1066</v>
      </c>
      <c r="C56" s="48" t="s">
        <v>1066</v>
      </c>
      <c r="D56" s="150">
        <v>42929</v>
      </c>
      <c r="E56" s="49" t="s">
        <v>24</v>
      </c>
      <c r="F56" s="50">
        <v>53</v>
      </c>
      <c r="G56" s="45">
        <v>1</v>
      </c>
      <c r="H56" s="46">
        <v>141750684</v>
      </c>
      <c r="I56" s="46">
        <v>105551</v>
      </c>
    </row>
    <row r="57" spans="1:9" ht="15">
      <c r="A57" s="43">
        <v>55</v>
      </c>
      <c r="B57" s="48" t="s">
        <v>1502</v>
      </c>
      <c r="C57" s="48" t="s">
        <v>1502</v>
      </c>
      <c r="D57" s="184">
        <v>44420</v>
      </c>
      <c r="E57" s="44" t="s">
        <v>70</v>
      </c>
      <c r="F57" s="50"/>
      <c r="G57" s="45">
        <v>1</v>
      </c>
      <c r="H57" s="176">
        <v>140781931</v>
      </c>
      <c r="I57" s="176">
        <v>84806</v>
      </c>
    </row>
    <row r="58" spans="1:9" ht="15">
      <c r="A58" s="43">
        <v>56</v>
      </c>
      <c r="B58" s="55" t="s">
        <v>1229</v>
      </c>
      <c r="C58" s="53" t="s">
        <v>1229</v>
      </c>
      <c r="D58" s="150">
        <v>42656</v>
      </c>
      <c r="E58" s="49" t="s">
        <v>15</v>
      </c>
      <c r="F58" s="51">
        <v>66</v>
      </c>
      <c r="G58" s="45">
        <v>1</v>
      </c>
      <c r="H58" s="46">
        <v>137827853</v>
      </c>
      <c r="I58" s="136">
        <v>98031</v>
      </c>
    </row>
    <row r="59" spans="1:9" ht="15">
      <c r="A59" s="43">
        <v>57</v>
      </c>
      <c r="B59" s="48" t="s">
        <v>1600</v>
      </c>
      <c r="C59" s="48" t="s">
        <v>1601</v>
      </c>
      <c r="D59" s="184">
        <v>44504</v>
      </c>
      <c r="E59" s="44" t="s">
        <v>70</v>
      </c>
      <c r="F59" s="50"/>
      <c r="G59" s="45">
        <v>1</v>
      </c>
      <c r="H59" s="176">
        <v>135567819</v>
      </c>
      <c r="I59" s="176">
        <v>79816</v>
      </c>
    </row>
    <row r="60" spans="1:9" ht="15">
      <c r="A60" s="43">
        <v>58</v>
      </c>
      <c r="B60" s="44" t="s">
        <v>687</v>
      </c>
      <c r="C60" s="44" t="s">
        <v>688</v>
      </c>
      <c r="D60" s="150">
        <v>43314</v>
      </c>
      <c r="E60" s="44" t="s">
        <v>24</v>
      </c>
      <c r="F60" s="50">
        <v>62</v>
      </c>
      <c r="G60" s="45">
        <v>1</v>
      </c>
      <c r="H60" s="137">
        <v>134598932</v>
      </c>
      <c r="I60" s="137">
        <v>86071</v>
      </c>
    </row>
    <row r="61" spans="1:9" ht="15">
      <c r="A61" s="43">
        <v>59</v>
      </c>
      <c r="B61" s="44" t="s">
        <v>307</v>
      </c>
      <c r="C61" s="44" t="s">
        <v>307</v>
      </c>
      <c r="D61" s="150">
        <v>43608</v>
      </c>
      <c r="E61" s="44" t="s">
        <v>70</v>
      </c>
      <c r="F61" s="50">
        <v>76</v>
      </c>
      <c r="G61" s="45">
        <v>1</v>
      </c>
      <c r="H61" s="137">
        <v>130619170</v>
      </c>
      <c r="I61" s="137">
        <v>84273</v>
      </c>
    </row>
    <row r="62" spans="1:9" ht="15">
      <c r="A62" s="43">
        <v>60</v>
      </c>
      <c r="B62" s="44" t="s">
        <v>1230</v>
      </c>
      <c r="C62" s="44" t="s">
        <v>1230</v>
      </c>
      <c r="D62" s="150">
        <v>42733</v>
      </c>
      <c r="E62" s="44" t="s">
        <v>15</v>
      </c>
      <c r="F62" s="51">
        <v>56</v>
      </c>
      <c r="G62" s="45">
        <v>1</v>
      </c>
      <c r="H62" s="46">
        <v>130048210</v>
      </c>
      <c r="I62" s="46">
        <v>91485</v>
      </c>
    </row>
    <row r="63" spans="1:9" ht="15">
      <c r="A63" s="43">
        <v>61</v>
      </c>
      <c r="B63" s="53" t="s">
        <v>1231</v>
      </c>
      <c r="C63" s="53" t="s">
        <v>1232</v>
      </c>
      <c r="D63" s="150">
        <v>42740</v>
      </c>
      <c r="E63" s="49" t="s">
        <v>24</v>
      </c>
      <c r="F63" s="50">
        <v>53</v>
      </c>
      <c r="G63" s="45">
        <v>1</v>
      </c>
      <c r="H63" s="46">
        <v>129238773</v>
      </c>
      <c r="I63" s="46">
        <v>85907</v>
      </c>
    </row>
    <row r="64" spans="1:9" ht="15">
      <c r="A64" s="43">
        <v>62</v>
      </c>
      <c r="B64" s="48" t="s">
        <v>1719</v>
      </c>
      <c r="C64" s="48" t="s">
        <v>1718</v>
      </c>
      <c r="D64" s="184">
        <v>44658</v>
      </c>
      <c r="E64" s="44" t="s">
        <v>24</v>
      </c>
      <c r="F64" s="50">
        <v>67</v>
      </c>
      <c r="G64" s="45">
        <v>1</v>
      </c>
      <c r="H64" s="176">
        <v>126270720</v>
      </c>
      <c r="I64" s="176">
        <v>75937</v>
      </c>
    </row>
    <row r="65" spans="1:9" ht="15">
      <c r="A65" s="43">
        <v>63</v>
      </c>
      <c r="B65" s="48" t="s">
        <v>124</v>
      </c>
      <c r="C65" s="48" t="s">
        <v>125</v>
      </c>
      <c r="D65" s="150">
        <v>43594</v>
      </c>
      <c r="E65" s="44" t="s">
        <v>70</v>
      </c>
      <c r="F65" s="50">
        <v>68</v>
      </c>
      <c r="G65" s="45">
        <v>1</v>
      </c>
      <c r="H65" s="137">
        <v>126193385</v>
      </c>
      <c r="I65" s="137">
        <v>87544</v>
      </c>
    </row>
    <row r="66" spans="1:9" ht="15">
      <c r="A66" s="43">
        <v>64</v>
      </c>
      <c r="B66" s="44" t="s">
        <v>1233</v>
      </c>
      <c r="C66" s="44" t="s">
        <v>1234</v>
      </c>
      <c r="D66" s="150">
        <v>42726</v>
      </c>
      <c r="E66" s="44" t="s">
        <v>24</v>
      </c>
      <c r="F66" s="51">
        <v>59</v>
      </c>
      <c r="G66" s="45">
        <v>1</v>
      </c>
      <c r="H66" s="46">
        <v>125955828</v>
      </c>
      <c r="I66" s="46">
        <v>98085</v>
      </c>
    </row>
    <row r="67" spans="1:9" ht="15">
      <c r="A67" s="43">
        <v>65</v>
      </c>
      <c r="B67" s="48" t="s">
        <v>1069</v>
      </c>
      <c r="C67" s="48" t="s">
        <v>1070</v>
      </c>
      <c r="D67" s="150">
        <v>42922</v>
      </c>
      <c r="E67" s="49" t="s">
        <v>15</v>
      </c>
      <c r="F67" s="50">
        <v>71</v>
      </c>
      <c r="G67" s="45">
        <v>1</v>
      </c>
      <c r="H67" s="46">
        <v>125588365</v>
      </c>
      <c r="I67" s="46">
        <v>83954</v>
      </c>
    </row>
    <row r="68" spans="1:9" ht="15">
      <c r="A68" s="43">
        <v>66</v>
      </c>
      <c r="B68" s="44" t="s">
        <v>140</v>
      </c>
      <c r="C68" s="44" t="s">
        <v>140</v>
      </c>
      <c r="D68" s="150">
        <v>42962</v>
      </c>
      <c r="E68" s="44" t="s">
        <v>15</v>
      </c>
      <c r="F68" s="146">
        <v>78</v>
      </c>
      <c r="G68" s="45">
        <v>1</v>
      </c>
      <c r="H68" s="46">
        <v>125275165</v>
      </c>
      <c r="I68" s="46">
        <v>96901</v>
      </c>
    </row>
    <row r="69" spans="1:9" ht="15">
      <c r="A69" s="43">
        <v>67</v>
      </c>
      <c r="B69" s="48" t="s">
        <v>690</v>
      </c>
      <c r="C69" s="48" t="s">
        <v>691</v>
      </c>
      <c r="D69" s="150">
        <v>43321</v>
      </c>
      <c r="E69" s="44" t="s">
        <v>15</v>
      </c>
      <c r="F69" s="50"/>
      <c r="G69" s="45">
        <v>1</v>
      </c>
      <c r="H69" s="137">
        <v>123289083</v>
      </c>
      <c r="I69" s="137">
        <v>77107</v>
      </c>
    </row>
    <row r="70" spans="1:9" ht="15">
      <c r="A70" s="43">
        <v>68</v>
      </c>
      <c r="B70" s="48" t="s">
        <v>1487</v>
      </c>
      <c r="C70" s="48" t="s">
        <v>1488</v>
      </c>
      <c r="D70" s="167">
        <v>44406</v>
      </c>
      <c r="E70" s="44" t="s">
        <v>70</v>
      </c>
      <c r="F70" s="50">
        <v>73</v>
      </c>
      <c r="G70" s="45">
        <v>1</v>
      </c>
      <c r="H70" s="176">
        <v>123084190</v>
      </c>
      <c r="I70" s="176">
        <v>74657</v>
      </c>
    </row>
    <row r="71" spans="1:9" ht="15">
      <c r="A71" s="43">
        <v>69</v>
      </c>
      <c r="B71" s="48" t="s">
        <v>152</v>
      </c>
      <c r="C71" s="48" t="s">
        <v>152</v>
      </c>
      <c r="D71" s="150">
        <v>43062</v>
      </c>
      <c r="E71" s="49" t="s">
        <v>15</v>
      </c>
      <c r="F71" s="50">
        <v>68</v>
      </c>
      <c r="G71" s="45">
        <v>1</v>
      </c>
      <c r="H71" s="46">
        <v>122127788</v>
      </c>
      <c r="I71" s="46">
        <v>87821</v>
      </c>
    </row>
    <row r="72" spans="1:9" ht="15">
      <c r="A72" s="43">
        <v>70</v>
      </c>
      <c r="B72" s="44" t="s">
        <v>1155</v>
      </c>
      <c r="C72" s="44" t="s">
        <v>1155</v>
      </c>
      <c r="D72" s="150">
        <v>42810</v>
      </c>
      <c r="E72" s="44" t="s">
        <v>70</v>
      </c>
      <c r="F72" s="51"/>
      <c r="G72" s="45">
        <v>1</v>
      </c>
      <c r="H72" s="46">
        <v>121780325</v>
      </c>
      <c r="I72" s="46">
        <v>91642</v>
      </c>
    </row>
    <row r="73" spans="1:9" ht="15">
      <c r="A73" s="43">
        <v>71</v>
      </c>
      <c r="B73" s="53" t="s">
        <v>1235</v>
      </c>
      <c r="C73" s="53" t="s">
        <v>1236</v>
      </c>
      <c r="D73" s="150">
        <v>42747</v>
      </c>
      <c r="E73" s="49" t="s">
        <v>15</v>
      </c>
      <c r="F73" s="50">
        <v>50</v>
      </c>
      <c r="G73" s="45">
        <v>1</v>
      </c>
      <c r="H73" s="46">
        <v>121149205</v>
      </c>
      <c r="I73" s="46">
        <v>82374</v>
      </c>
    </row>
    <row r="74" spans="1:9" ht="15">
      <c r="A74" s="43">
        <v>72</v>
      </c>
      <c r="B74" s="44" t="s">
        <v>512</v>
      </c>
      <c r="C74" s="44" t="s">
        <v>513</v>
      </c>
      <c r="D74" s="150">
        <v>43482</v>
      </c>
      <c r="E74" s="44" t="s">
        <v>70</v>
      </c>
      <c r="F74" s="50">
        <v>73</v>
      </c>
      <c r="G74" s="45">
        <v>1</v>
      </c>
      <c r="H74" s="46">
        <v>121112928</v>
      </c>
      <c r="I74" s="46">
        <v>80063</v>
      </c>
    </row>
    <row r="75" spans="1:9" ht="15">
      <c r="A75" s="43">
        <v>73</v>
      </c>
      <c r="B75" s="53" t="s">
        <v>1170</v>
      </c>
      <c r="C75" s="53" t="s">
        <v>1171</v>
      </c>
      <c r="D75" s="150">
        <v>42796</v>
      </c>
      <c r="E75" s="49" t="s">
        <v>15</v>
      </c>
      <c r="F75" s="50">
        <v>51</v>
      </c>
      <c r="G75" s="45">
        <v>1</v>
      </c>
      <c r="H75" s="46">
        <v>120923040</v>
      </c>
      <c r="I75" s="46">
        <v>82840</v>
      </c>
    </row>
    <row r="76" spans="1:9" ht="15">
      <c r="A76" s="43">
        <v>74</v>
      </c>
      <c r="B76" s="44" t="s">
        <v>1237</v>
      </c>
      <c r="C76" s="44" t="s">
        <v>1238</v>
      </c>
      <c r="D76" s="150">
        <v>42628</v>
      </c>
      <c r="E76" s="44" t="s">
        <v>24</v>
      </c>
      <c r="F76" s="146">
        <v>65</v>
      </c>
      <c r="G76" s="45">
        <v>1</v>
      </c>
      <c r="H76" s="46">
        <v>119079593</v>
      </c>
      <c r="I76" s="136">
        <v>90657</v>
      </c>
    </row>
    <row r="77" spans="1:9" ht="15">
      <c r="A77" s="43">
        <v>75</v>
      </c>
      <c r="B77" s="48" t="s">
        <v>920</v>
      </c>
      <c r="C77" s="48" t="s">
        <v>921</v>
      </c>
      <c r="D77" s="150">
        <v>43090</v>
      </c>
      <c r="E77" s="49" t="s">
        <v>15</v>
      </c>
      <c r="F77" s="50"/>
      <c r="G77" s="45">
        <v>1</v>
      </c>
      <c r="H77" s="46">
        <v>118872647</v>
      </c>
      <c r="I77" s="46">
        <v>81866</v>
      </c>
    </row>
    <row r="78" spans="1:9" ht="15">
      <c r="A78" s="43">
        <v>76</v>
      </c>
      <c r="B78" s="48" t="s">
        <v>944</v>
      </c>
      <c r="C78" s="48" t="s">
        <v>945</v>
      </c>
      <c r="D78" s="150">
        <v>43055</v>
      </c>
      <c r="E78" s="49" t="s">
        <v>15</v>
      </c>
      <c r="F78" s="50">
        <v>57</v>
      </c>
      <c r="G78" s="45">
        <v>1</v>
      </c>
      <c r="H78" s="46">
        <v>118669558</v>
      </c>
      <c r="I78" s="46">
        <v>77810</v>
      </c>
    </row>
    <row r="79" spans="1:9" ht="15">
      <c r="A79" s="43">
        <v>77</v>
      </c>
      <c r="B79" s="48" t="s">
        <v>950</v>
      </c>
      <c r="C79" s="48" t="s">
        <v>951</v>
      </c>
      <c r="D79" s="150">
        <v>43048</v>
      </c>
      <c r="E79" s="49" t="s">
        <v>154</v>
      </c>
      <c r="F79" s="50">
        <v>50</v>
      </c>
      <c r="G79" s="45">
        <v>1</v>
      </c>
      <c r="H79" s="46">
        <v>118454997</v>
      </c>
      <c r="I79" s="46">
        <v>86998</v>
      </c>
    </row>
    <row r="80" spans="1:9" ht="15">
      <c r="A80" s="43">
        <v>78</v>
      </c>
      <c r="B80" s="53" t="s">
        <v>1160</v>
      </c>
      <c r="C80" s="53" t="s">
        <v>1161</v>
      </c>
      <c r="D80" s="150">
        <v>42803</v>
      </c>
      <c r="E80" s="56" t="s">
        <v>15</v>
      </c>
      <c r="F80" s="50">
        <v>52</v>
      </c>
      <c r="G80" s="45">
        <v>1</v>
      </c>
      <c r="H80" s="46">
        <v>118190280</v>
      </c>
      <c r="I80" s="46">
        <v>73456</v>
      </c>
    </row>
    <row r="81" spans="1:9" ht="15">
      <c r="A81" s="43">
        <v>79</v>
      </c>
      <c r="B81" s="44" t="s">
        <v>766</v>
      </c>
      <c r="C81" s="44" t="s">
        <v>767</v>
      </c>
      <c r="D81" s="150">
        <v>43174</v>
      </c>
      <c r="E81" s="44" t="s">
        <v>15</v>
      </c>
      <c r="F81" s="50">
        <v>65</v>
      </c>
      <c r="G81" s="45">
        <v>1</v>
      </c>
      <c r="H81" s="46">
        <v>117295703</v>
      </c>
      <c r="I81" s="46">
        <v>87226</v>
      </c>
    </row>
    <row r="82" spans="1:9" ht="15">
      <c r="A82" s="43">
        <v>80</v>
      </c>
      <c r="B82" s="44" t="s">
        <v>835</v>
      </c>
      <c r="C82" s="44" t="s">
        <v>835</v>
      </c>
      <c r="D82" s="150">
        <v>43174</v>
      </c>
      <c r="E82" s="44" t="s">
        <v>70</v>
      </c>
      <c r="F82" s="50"/>
      <c r="G82" s="45">
        <v>1</v>
      </c>
      <c r="H82" s="46">
        <v>117133990</v>
      </c>
      <c r="I82" s="46">
        <v>72593</v>
      </c>
    </row>
    <row r="83" spans="1:9" ht="15">
      <c r="A83" s="43">
        <v>81</v>
      </c>
      <c r="B83" s="44" t="s">
        <v>91</v>
      </c>
      <c r="C83" s="44" t="s">
        <v>92</v>
      </c>
      <c r="D83" s="150">
        <v>43783</v>
      </c>
      <c r="E83" s="44" t="s">
        <v>70</v>
      </c>
      <c r="F83" s="50">
        <v>67</v>
      </c>
      <c r="G83" s="45">
        <v>1</v>
      </c>
      <c r="H83" s="137">
        <v>113488932</v>
      </c>
      <c r="I83" s="137">
        <v>74873</v>
      </c>
    </row>
    <row r="84" spans="1:9" ht="15">
      <c r="A84" s="43">
        <v>82</v>
      </c>
      <c r="B84" s="53" t="s">
        <v>489</v>
      </c>
      <c r="C84" s="53" t="s">
        <v>490</v>
      </c>
      <c r="D84" s="150">
        <v>43510</v>
      </c>
      <c r="E84" s="44" t="s">
        <v>70</v>
      </c>
      <c r="F84" s="50">
        <v>69</v>
      </c>
      <c r="G84" s="45">
        <v>1</v>
      </c>
      <c r="H84" s="137">
        <v>111537350</v>
      </c>
      <c r="I84" s="137">
        <v>67839</v>
      </c>
    </row>
    <row r="85" spans="1:9" ht="15">
      <c r="A85" s="43">
        <v>83</v>
      </c>
      <c r="B85" s="48" t="s">
        <v>1128</v>
      </c>
      <c r="C85" s="48" t="s">
        <v>1129</v>
      </c>
      <c r="D85" s="150">
        <v>42838</v>
      </c>
      <c r="E85" s="49" t="s">
        <v>15</v>
      </c>
      <c r="F85" s="50">
        <v>60</v>
      </c>
      <c r="G85" s="45">
        <v>1</v>
      </c>
      <c r="H85" s="46">
        <v>110270616</v>
      </c>
      <c r="I85" s="46">
        <v>81532</v>
      </c>
    </row>
    <row r="86" spans="1:9" ht="15">
      <c r="A86" s="43">
        <v>84</v>
      </c>
      <c r="B86" s="48" t="s">
        <v>1639</v>
      </c>
      <c r="C86" s="48" t="s">
        <v>1640</v>
      </c>
      <c r="D86" s="184">
        <v>44553</v>
      </c>
      <c r="E86" s="44" t="s">
        <v>15</v>
      </c>
      <c r="F86" s="50">
        <v>66</v>
      </c>
      <c r="G86" s="45">
        <v>1</v>
      </c>
      <c r="H86" s="176">
        <v>109286857</v>
      </c>
      <c r="I86" s="176">
        <v>61181</v>
      </c>
    </row>
    <row r="87" spans="1:9" ht="15">
      <c r="A87" s="43">
        <v>85</v>
      </c>
      <c r="B87" s="44" t="s">
        <v>240</v>
      </c>
      <c r="C87" s="44" t="s">
        <v>241</v>
      </c>
      <c r="D87" s="150">
        <v>43769</v>
      </c>
      <c r="E87" s="44" t="s">
        <v>70</v>
      </c>
      <c r="F87" s="50"/>
      <c r="G87" s="45">
        <v>1</v>
      </c>
      <c r="H87" s="137">
        <v>105565265</v>
      </c>
      <c r="I87" s="137">
        <v>67423</v>
      </c>
    </row>
    <row r="88" spans="1:9" ht="15">
      <c r="A88" s="43">
        <v>86</v>
      </c>
      <c r="B88" s="48" t="s">
        <v>1079</v>
      </c>
      <c r="C88" s="48" t="s">
        <v>1080</v>
      </c>
      <c r="D88" s="150">
        <v>42908</v>
      </c>
      <c r="E88" s="49" t="s">
        <v>24</v>
      </c>
      <c r="F88" s="50">
        <v>35</v>
      </c>
      <c r="G88" s="45">
        <v>1</v>
      </c>
      <c r="H88" s="46">
        <v>105529195</v>
      </c>
      <c r="I88" s="46">
        <v>70371</v>
      </c>
    </row>
    <row r="89" spans="1:9" ht="15">
      <c r="A89" s="43">
        <v>87</v>
      </c>
      <c r="B89" s="44" t="s">
        <v>1049</v>
      </c>
      <c r="C89" s="44" t="s">
        <v>1050</v>
      </c>
      <c r="D89" s="150">
        <v>42957</v>
      </c>
      <c r="E89" s="44" t="s">
        <v>15</v>
      </c>
      <c r="F89" s="146">
        <v>46</v>
      </c>
      <c r="G89" s="45">
        <v>1</v>
      </c>
      <c r="H89" s="46">
        <v>104960541</v>
      </c>
      <c r="I89" s="46">
        <v>73650</v>
      </c>
    </row>
    <row r="90" spans="1:9" ht="15">
      <c r="A90" s="43">
        <v>88</v>
      </c>
      <c r="B90" s="44" t="s">
        <v>295</v>
      </c>
      <c r="C90" s="44" t="s">
        <v>296</v>
      </c>
      <c r="D90" s="150">
        <v>43692</v>
      </c>
      <c r="E90" s="44" t="s">
        <v>24</v>
      </c>
      <c r="F90" s="50">
        <v>61</v>
      </c>
      <c r="G90" s="45">
        <v>1</v>
      </c>
      <c r="H90" s="46">
        <v>103411881</v>
      </c>
      <c r="I90" s="47">
        <v>73768</v>
      </c>
    </row>
    <row r="91" spans="1:9" ht="15">
      <c r="A91" s="43">
        <v>89</v>
      </c>
      <c r="B91" s="44" t="s">
        <v>363</v>
      </c>
      <c r="C91" s="44" t="s">
        <v>364</v>
      </c>
      <c r="D91" s="150">
        <v>43601</v>
      </c>
      <c r="E91" s="44" t="s">
        <v>154</v>
      </c>
      <c r="F91" s="50">
        <v>56</v>
      </c>
      <c r="G91" s="45">
        <v>1</v>
      </c>
      <c r="H91" s="137">
        <v>102681940</v>
      </c>
      <c r="I91" s="137">
        <v>68450</v>
      </c>
    </row>
    <row r="92" spans="1:9" ht="15">
      <c r="A92" s="43">
        <v>90</v>
      </c>
      <c r="B92" s="53" t="s">
        <v>402</v>
      </c>
      <c r="C92" s="53" t="s">
        <v>402</v>
      </c>
      <c r="D92" s="150">
        <v>43559</v>
      </c>
      <c r="E92" s="44" t="s">
        <v>15</v>
      </c>
      <c r="F92" s="50">
        <v>61</v>
      </c>
      <c r="G92" s="45">
        <v>1</v>
      </c>
      <c r="H92" s="137">
        <v>102662595</v>
      </c>
      <c r="I92" s="137">
        <v>64463</v>
      </c>
    </row>
    <row r="93" spans="1:9" ht="15">
      <c r="A93" s="43">
        <v>91</v>
      </c>
      <c r="B93" s="48" t="s">
        <v>1084</v>
      </c>
      <c r="C93" s="48" t="s">
        <v>1085</v>
      </c>
      <c r="D93" s="150">
        <v>42894</v>
      </c>
      <c r="E93" s="49" t="s">
        <v>24</v>
      </c>
      <c r="F93" s="50">
        <v>59</v>
      </c>
      <c r="G93" s="45">
        <v>1</v>
      </c>
      <c r="H93" s="46">
        <v>102319933</v>
      </c>
      <c r="I93" s="46">
        <v>66662</v>
      </c>
    </row>
    <row r="94" spans="1:9" ht="15">
      <c r="A94" s="43">
        <v>92</v>
      </c>
      <c r="B94" s="53" t="s">
        <v>136</v>
      </c>
      <c r="C94" s="53" t="s">
        <v>136</v>
      </c>
      <c r="D94" s="150">
        <v>43510</v>
      </c>
      <c r="E94" s="44" t="s">
        <v>15</v>
      </c>
      <c r="F94" s="50"/>
      <c r="G94" s="45">
        <v>1</v>
      </c>
      <c r="H94" s="137">
        <v>100781004</v>
      </c>
      <c r="I94" s="137">
        <v>69939</v>
      </c>
    </row>
    <row r="95" spans="1:9" ht="15">
      <c r="A95" s="43">
        <v>93</v>
      </c>
      <c r="B95" s="48" t="s">
        <v>1713</v>
      </c>
      <c r="C95" s="48" t="s">
        <v>1713</v>
      </c>
      <c r="D95" s="184">
        <v>44651</v>
      </c>
      <c r="E95" s="44" t="s">
        <v>15</v>
      </c>
      <c r="F95" s="50">
        <v>59</v>
      </c>
      <c r="G95" s="45">
        <v>1</v>
      </c>
      <c r="H95" s="176">
        <v>99800640</v>
      </c>
      <c r="I95" s="176">
        <v>55242</v>
      </c>
    </row>
    <row r="96" spans="1:9" ht="15">
      <c r="A96" s="43">
        <v>94</v>
      </c>
      <c r="B96" s="44" t="s">
        <v>1239</v>
      </c>
      <c r="C96" s="44" t="s">
        <v>1240</v>
      </c>
      <c r="D96" s="150">
        <v>42712</v>
      </c>
      <c r="E96" s="44" t="s">
        <v>154</v>
      </c>
      <c r="F96" s="51"/>
      <c r="G96" s="45">
        <v>1</v>
      </c>
      <c r="H96" s="46">
        <v>98989124</v>
      </c>
      <c r="I96" s="46">
        <v>72689</v>
      </c>
    </row>
    <row r="97" spans="1:9" ht="15">
      <c r="A97" s="43">
        <v>95</v>
      </c>
      <c r="B97" s="48" t="s">
        <v>1531</v>
      </c>
      <c r="C97" s="48" t="s">
        <v>1532</v>
      </c>
      <c r="D97" s="184">
        <v>44441</v>
      </c>
      <c r="E97" s="44" t="s">
        <v>70</v>
      </c>
      <c r="F97" s="50"/>
      <c r="G97" s="45">
        <v>1</v>
      </c>
      <c r="H97" s="176">
        <v>98124078</v>
      </c>
      <c r="I97" s="176">
        <v>58777</v>
      </c>
    </row>
    <row r="98" spans="1:9" ht="15">
      <c r="A98" s="43">
        <v>96</v>
      </c>
      <c r="B98" s="48" t="s">
        <v>1496</v>
      </c>
      <c r="C98" s="48" t="s">
        <v>1497</v>
      </c>
      <c r="D98" s="167">
        <v>44413</v>
      </c>
      <c r="E98" s="44" t="s">
        <v>15</v>
      </c>
      <c r="F98" s="50">
        <v>62</v>
      </c>
      <c r="G98" s="45">
        <v>1</v>
      </c>
      <c r="H98" s="176">
        <v>98000900</v>
      </c>
      <c r="I98" s="176">
        <v>59240</v>
      </c>
    </row>
    <row r="99" spans="1:9" ht="15">
      <c r="A99" s="43">
        <v>97</v>
      </c>
      <c r="B99" s="48" t="s">
        <v>249</v>
      </c>
      <c r="C99" s="48" t="s">
        <v>250</v>
      </c>
      <c r="D99" s="150">
        <v>43734</v>
      </c>
      <c r="E99" s="49" t="s">
        <v>154</v>
      </c>
      <c r="F99" s="50">
        <v>60</v>
      </c>
      <c r="G99" s="45">
        <v>1</v>
      </c>
      <c r="H99" s="46">
        <v>97061233</v>
      </c>
      <c r="I99" s="46">
        <v>66317</v>
      </c>
    </row>
    <row r="100" spans="1:9" ht="15">
      <c r="A100" s="43">
        <v>98</v>
      </c>
      <c r="B100" s="48" t="s">
        <v>1580</v>
      </c>
      <c r="C100" s="48" t="s">
        <v>1580</v>
      </c>
      <c r="D100" s="184">
        <v>44490</v>
      </c>
      <c r="E100" s="44" t="s">
        <v>1581</v>
      </c>
      <c r="F100" s="50">
        <v>57</v>
      </c>
      <c r="G100" s="45">
        <v>1</v>
      </c>
      <c r="H100" s="176">
        <v>96085510</v>
      </c>
      <c r="I100" s="176">
        <v>65208</v>
      </c>
    </row>
    <row r="101" spans="1:9" ht="15">
      <c r="A101" s="43">
        <v>99</v>
      </c>
      <c r="B101" s="48" t="s">
        <v>1063</v>
      </c>
      <c r="C101" s="48" t="s">
        <v>1063</v>
      </c>
      <c r="D101" s="150">
        <v>42936</v>
      </c>
      <c r="E101" s="49" t="s">
        <v>15</v>
      </c>
      <c r="F101" s="50">
        <v>48</v>
      </c>
      <c r="G101" s="45">
        <v>1</v>
      </c>
      <c r="H101" s="46">
        <v>95284169</v>
      </c>
      <c r="I101" s="46">
        <v>66519</v>
      </c>
    </row>
    <row r="102" spans="1:9" ht="15">
      <c r="A102" s="43">
        <v>100</v>
      </c>
      <c r="B102" s="48" t="s">
        <v>1683</v>
      </c>
      <c r="C102" s="48" t="s">
        <v>1684</v>
      </c>
      <c r="D102" s="184">
        <v>44602</v>
      </c>
      <c r="E102" s="44" t="s">
        <v>24</v>
      </c>
      <c r="F102" s="50">
        <v>64</v>
      </c>
      <c r="G102" s="45">
        <v>1</v>
      </c>
      <c r="H102" s="176">
        <v>94762400</v>
      </c>
      <c r="I102" s="176">
        <v>56100</v>
      </c>
    </row>
    <row r="103" spans="1:9" ht="15">
      <c r="A103" s="43">
        <v>101</v>
      </c>
      <c r="B103" s="48" t="s">
        <v>501</v>
      </c>
      <c r="C103" s="48" t="s">
        <v>502</v>
      </c>
      <c r="D103" s="150">
        <v>43489</v>
      </c>
      <c r="E103" s="44" t="s">
        <v>24</v>
      </c>
      <c r="F103" s="50">
        <v>54</v>
      </c>
      <c r="G103" s="45">
        <v>1</v>
      </c>
      <c r="H103" s="137">
        <v>93068959</v>
      </c>
      <c r="I103" s="137">
        <v>66274</v>
      </c>
    </row>
    <row r="104" spans="1:9" ht="15">
      <c r="A104" s="43">
        <v>102</v>
      </c>
      <c r="B104" s="44" t="s">
        <v>969</v>
      </c>
      <c r="C104" s="44" t="s">
        <v>970</v>
      </c>
      <c r="D104" s="150">
        <v>43027</v>
      </c>
      <c r="E104" s="49" t="s">
        <v>15</v>
      </c>
      <c r="F104" s="146">
        <v>50</v>
      </c>
      <c r="G104" s="45">
        <v>1</v>
      </c>
      <c r="H104" s="46">
        <v>91411518</v>
      </c>
      <c r="I104" s="46">
        <v>56214</v>
      </c>
    </row>
    <row r="105" spans="1:9" ht="15">
      <c r="A105" s="43">
        <v>103</v>
      </c>
      <c r="B105" s="48" t="s">
        <v>1685</v>
      </c>
      <c r="C105" s="48" t="s">
        <v>1686</v>
      </c>
      <c r="D105" s="184">
        <v>44609</v>
      </c>
      <c r="E105" s="44" t="s">
        <v>70</v>
      </c>
      <c r="F105" s="50"/>
      <c r="G105" s="45">
        <v>1</v>
      </c>
      <c r="H105" s="176">
        <v>91165915</v>
      </c>
      <c r="I105" s="176">
        <v>52716</v>
      </c>
    </row>
    <row r="106" spans="1:9" ht="15">
      <c r="A106" s="43">
        <v>104</v>
      </c>
      <c r="B106" s="44" t="s">
        <v>981</v>
      </c>
      <c r="C106" s="44" t="s">
        <v>982</v>
      </c>
      <c r="D106" s="150">
        <v>43013</v>
      </c>
      <c r="E106" s="52" t="s">
        <v>15</v>
      </c>
      <c r="F106" s="146">
        <v>65</v>
      </c>
      <c r="G106" s="45">
        <v>1</v>
      </c>
      <c r="H106" s="46">
        <v>90977826</v>
      </c>
      <c r="I106" s="46">
        <v>58317</v>
      </c>
    </row>
    <row r="107" spans="1:9" ht="15">
      <c r="A107" s="43">
        <v>105</v>
      </c>
      <c r="B107" s="44" t="s">
        <v>1053</v>
      </c>
      <c r="C107" s="44" t="s">
        <v>1054</v>
      </c>
      <c r="D107" s="150">
        <v>42950</v>
      </c>
      <c r="E107" s="44" t="s">
        <v>70</v>
      </c>
      <c r="F107" s="146"/>
      <c r="G107" s="45">
        <v>1</v>
      </c>
      <c r="H107" s="136">
        <v>89309154</v>
      </c>
      <c r="I107" s="47">
        <v>70260</v>
      </c>
    </row>
    <row r="108" spans="1:9" ht="15">
      <c r="A108" s="43">
        <v>106</v>
      </c>
      <c r="B108" s="48" t="s">
        <v>997</v>
      </c>
      <c r="C108" s="48" t="s">
        <v>998</v>
      </c>
      <c r="D108" s="150">
        <v>42999</v>
      </c>
      <c r="E108" s="49" t="s">
        <v>70</v>
      </c>
      <c r="F108" s="50"/>
      <c r="G108" s="45">
        <v>1</v>
      </c>
      <c r="H108" s="46">
        <v>88522764</v>
      </c>
      <c r="I108" s="46">
        <v>63170</v>
      </c>
    </row>
    <row r="109" spans="1:9" ht="15">
      <c r="A109" s="43">
        <v>107</v>
      </c>
      <c r="B109" s="48" t="s">
        <v>1618</v>
      </c>
      <c r="C109" s="48" t="s">
        <v>1619</v>
      </c>
      <c r="D109" s="184">
        <v>44525</v>
      </c>
      <c r="E109" s="44" t="s">
        <v>70</v>
      </c>
      <c r="F109" s="50"/>
      <c r="G109" s="45">
        <v>1</v>
      </c>
      <c r="H109" s="176">
        <v>88137424</v>
      </c>
      <c r="I109" s="176">
        <v>54182</v>
      </c>
    </row>
    <row r="110" spans="1:9" ht="15">
      <c r="A110" s="43">
        <v>108</v>
      </c>
      <c r="B110" s="48" t="s">
        <v>728</v>
      </c>
      <c r="C110" s="48" t="s">
        <v>729</v>
      </c>
      <c r="D110" s="150">
        <v>43272</v>
      </c>
      <c r="E110" s="44" t="s">
        <v>15</v>
      </c>
      <c r="F110" s="50"/>
      <c r="G110" s="45">
        <v>1</v>
      </c>
      <c r="H110" s="46">
        <v>87354340</v>
      </c>
      <c r="I110" s="46">
        <v>61639</v>
      </c>
    </row>
    <row r="111" spans="1:9" ht="15">
      <c r="A111" s="43">
        <v>109</v>
      </c>
      <c r="B111" s="44" t="s">
        <v>84</v>
      </c>
      <c r="C111" s="44" t="s">
        <v>85</v>
      </c>
      <c r="D111" s="150">
        <v>43832</v>
      </c>
      <c r="E111" s="44" t="s">
        <v>154</v>
      </c>
      <c r="F111" s="50">
        <v>60</v>
      </c>
      <c r="G111" s="45">
        <v>1</v>
      </c>
      <c r="H111" s="137">
        <v>87025460</v>
      </c>
      <c r="I111" s="137">
        <v>56542</v>
      </c>
    </row>
    <row r="112" spans="1:9" ht="15">
      <c r="A112" s="43">
        <v>110</v>
      </c>
      <c r="B112" s="44" t="s">
        <v>314</v>
      </c>
      <c r="C112" s="44" t="s">
        <v>314</v>
      </c>
      <c r="D112" s="150">
        <v>43636</v>
      </c>
      <c r="E112" s="44" t="s">
        <v>70</v>
      </c>
      <c r="F112" s="50">
        <v>83</v>
      </c>
      <c r="G112" s="45">
        <v>1</v>
      </c>
      <c r="H112" s="46">
        <v>86772465</v>
      </c>
      <c r="I112" s="47">
        <v>62071</v>
      </c>
    </row>
    <row r="113" spans="1:9" ht="15">
      <c r="A113" s="43">
        <v>111</v>
      </c>
      <c r="B113" s="48" t="s">
        <v>1094</v>
      </c>
      <c r="C113" s="48" t="s">
        <v>1094</v>
      </c>
      <c r="D113" s="150">
        <v>42887</v>
      </c>
      <c r="E113" s="49" t="s">
        <v>15</v>
      </c>
      <c r="F113" s="50">
        <v>60</v>
      </c>
      <c r="G113" s="45">
        <v>1</v>
      </c>
      <c r="H113" s="46">
        <v>85726782</v>
      </c>
      <c r="I113" s="46">
        <v>55732</v>
      </c>
    </row>
    <row r="114" spans="1:9" ht="15">
      <c r="A114" s="43">
        <v>112</v>
      </c>
      <c r="B114" s="48" t="s">
        <v>1437</v>
      </c>
      <c r="C114" s="48" t="s">
        <v>1438</v>
      </c>
      <c r="D114" s="167">
        <v>44371</v>
      </c>
      <c r="E114" s="44" t="s">
        <v>24</v>
      </c>
      <c r="F114" s="50">
        <v>65</v>
      </c>
      <c r="G114" s="164">
        <v>1</v>
      </c>
      <c r="H114" s="168">
        <v>85636737</v>
      </c>
      <c r="I114" s="168">
        <v>52884</v>
      </c>
    </row>
    <row r="115" spans="1:9" ht="15">
      <c r="A115" s="43">
        <v>113</v>
      </c>
      <c r="B115" s="48" t="s">
        <v>1241</v>
      </c>
      <c r="C115" s="48" t="s">
        <v>1241</v>
      </c>
      <c r="D115" s="150">
        <v>42936</v>
      </c>
      <c r="E115" s="49" t="s">
        <v>162</v>
      </c>
      <c r="F115" s="50">
        <v>63</v>
      </c>
      <c r="G115" s="45">
        <v>1</v>
      </c>
      <c r="H115" s="46">
        <v>83978522</v>
      </c>
      <c r="I115" s="46">
        <v>56032</v>
      </c>
    </row>
    <row r="116" spans="1:9" ht="15">
      <c r="A116" s="43">
        <v>114</v>
      </c>
      <c r="B116" s="48" t="s">
        <v>930</v>
      </c>
      <c r="C116" s="48" t="s">
        <v>931</v>
      </c>
      <c r="D116" s="150">
        <v>43076</v>
      </c>
      <c r="E116" s="49" t="s">
        <v>24</v>
      </c>
      <c r="F116" s="50">
        <v>54</v>
      </c>
      <c r="G116" s="45">
        <v>1</v>
      </c>
      <c r="H116" s="46">
        <v>83163003</v>
      </c>
      <c r="I116" s="46">
        <v>61092</v>
      </c>
    </row>
    <row r="117" spans="1:9" ht="15">
      <c r="A117" s="43">
        <v>115</v>
      </c>
      <c r="B117" s="53" t="s">
        <v>1175</v>
      </c>
      <c r="C117" s="53" t="s">
        <v>1176</v>
      </c>
      <c r="D117" s="150">
        <v>42789</v>
      </c>
      <c r="E117" s="49" t="s">
        <v>154</v>
      </c>
      <c r="F117" s="50">
        <v>50</v>
      </c>
      <c r="G117" s="45">
        <v>1</v>
      </c>
      <c r="H117" s="46">
        <v>83084905</v>
      </c>
      <c r="I117" s="46">
        <v>58143</v>
      </c>
    </row>
    <row r="118" spans="1:9" ht="15">
      <c r="A118" s="43">
        <v>116</v>
      </c>
      <c r="B118" s="55" t="s">
        <v>1242</v>
      </c>
      <c r="C118" s="53" t="s">
        <v>1243</v>
      </c>
      <c r="D118" s="150">
        <v>42684</v>
      </c>
      <c r="E118" s="49" t="s">
        <v>15</v>
      </c>
      <c r="F118" s="51">
        <v>58</v>
      </c>
      <c r="G118" s="45">
        <v>1</v>
      </c>
      <c r="H118" s="136">
        <v>82697945</v>
      </c>
      <c r="I118" s="136">
        <v>58278</v>
      </c>
    </row>
    <row r="119" spans="1:9" ht="15">
      <c r="A119" s="43">
        <v>117</v>
      </c>
      <c r="B119" s="44" t="s">
        <v>622</v>
      </c>
      <c r="C119" s="44" t="s">
        <v>623</v>
      </c>
      <c r="D119" s="150">
        <v>43363</v>
      </c>
      <c r="E119" s="44" t="s">
        <v>24</v>
      </c>
      <c r="F119" s="50">
        <v>58</v>
      </c>
      <c r="G119" s="45">
        <v>1</v>
      </c>
      <c r="H119" s="137">
        <v>82638352</v>
      </c>
      <c r="I119" s="137">
        <v>61268</v>
      </c>
    </row>
    <row r="120" spans="1:9" ht="15">
      <c r="A120" s="43">
        <v>118</v>
      </c>
      <c r="B120" s="55" t="s">
        <v>1244</v>
      </c>
      <c r="C120" s="53" t="s">
        <v>1245</v>
      </c>
      <c r="D120" s="150">
        <v>42670</v>
      </c>
      <c r="E120" s="49" t="s">
        <v>15</v>
      </c>
      <c r="F120" s="148">
        <v>55</v>
      </c>
      <c r="G120" s="45">
        <v>1</v>
      </c>
      <c r="H120" s="46">
        <v>82389138</v>
      </c>
      <c r="I120" s="138">
        <v>58876</v>
      </c>
    </row>
    <row r="121" spans="1:9" ht="15">
      <c r="A121" s="43">
        <v>119</v>
      </c>
      <c r="B121" s="44" t="s">
        <v>277</v>
      </c>
      <c r="C121" s="44" t="s">
        <v>278</v>
      </c>
      <c r="D121" s="150">
        <v>43727</v>
      </c>
      <c r="E121" s="44" t="s">
        <v>70</v>
      </c>
      <c r="F121" s="50">
        <v>73</v>
      </c>
      <c r="G121" s="45">
        <v>1</v>
      </c>
      <c r="H121" s="46">
        <v>81560415</v>
      </c>
      <c r="I121" s="46">
        <v>52800</v>
      </c>
    </row>
    <row r="122" spans="1:9" ht="15">
      <c r="A122" s="43">
        <v>120</v>
      </c>
      <c r="B122" s="44" t="s">
        <v>1027</v>
      </c>
      <c r="C122" s="44" t="s">
        <v>1028</v>
      </c>
      <c r="D122" s="150">
        <v>42978</v>
      </c>
      <c r="E122" s="44" t="s">
        <v>24</v>
      </c>
      <c r="F122" s="146">
        <v>52</v>
      </c>
      <c r="G122" s="45">
        <v>1</v>
      </c>
      <c r="H122" s="46">
        <v>80434933</v>
      </c>
      <c r="I122" s="46">
        <v>57208</v>
      </c>
    </row>
    <row r="123" spans="1:9" ht="15">
      <c r="A123" s="43">
        <v>121</v>
      </c>
      <c r="B123" s="48" t="s">
        <v>248</v>
      </c>
      <c r="C123" s="48" t="s">
        <v>248</v>
      </c>
      <c r="D123" s="150">
        <v>43748</v>
      </c>
      <c r="E123" s="44" t="s">
        <v>24</v>
      </c>
      <c r="F123" s="50">
        <v>54</v>
      </c>
      <c r="G123" s="45">
        <v>1</v>
      </c>
      <c r="H123" s="46">
        <v>80299445</v>
      </c>
      <c r="I123" s="47">
        <v>49985</v>
      </c>
    </row>
    <row r="124" spans="1:9" ht="15">
      <c r="A124" s="43">
        <v>122</v>
      </c>
      <c r="B124" s="54" t="s">
        <v>714</v>
      </c>
      <c r="C124" s="48" t="s">
        <v>715</v>
      </c>
      <c r="D124" s="150">
        <v>43293</v>
      </c>
      <c r="E124" s="49" t="s">
        <v>24</v>
      </c>
      <c r="F124" s="50">
        <v>57</v>
      </c>
      <c r="G124" s="45">
        <v>1</v>
      </c>
      <c r="H124" s="46">
        <v>80187499</v>
      </c>
      <c r="I124" s="46">
        <v>50553</v>
      </c>
    </row>
    <row r="125" spans="1:9" ht="15">
      <c r="A125" s="43">
        <v>123</v>
      </c>
      <c r="B125" s="53" t="s">
        <v>1246</v>
      </c>
      <c r="C125" s="53" t="s">
        <v>1247</v>
      </c>
      <c r="D125" s="150">
        <v>42754</v>
      </c>
      <c r="E125" s="49" t="s">
        <v>24</v>
      </c>
      <c r="F125" s="50">
        <v>34</v>
      </c>
      <c r="G125" s="45">
        <v>1</v>
      </c>
      <c r="H125" s="46">
        <v>77454965</v>
      </c>
      <c r="I125" s="46">
        <v>54918</v>
      </c>
    </row>
    <row r="126" spans="1:9" ht="15">
      <c r="A126" s="43">
        <v>124</v>
      </c>
      <c r="B126" s="44" t="s">
        <v>683</v>
      </c>
      <c r="C126" s="44" t="s">
        <v>684</v>
      </c>
      <c r="D126" s="150">
        <v>43356</v>
      </c>
      <c r="E126" s="44" t="s">
        <v>70</v>
      </c>
      <c r="F126" s="50"/>
      <c r="G126" s="45">
        <v>1</v>
      </c>
      <c r="H126" s="46">
        <v>75861051</v>
      </c>
      <c r="I126" s="46">
        <v>48607</v>
      </c>
    </row>
    <row r="127" spans="1:9" ht="15">
      <c r="A127" s="43">
        <v>125</v>
      </c>
      <c r="B127" s="48" t="s">
        <v>65</v>
      </c>
      <c r="C127" s="48" t="s">
        <v>66</v>
      </c>
      <c r="D127" s="150">
        <v>43860</v>
      </c>
      <c r="E127" s="44" t="s">
        <v>154</v>
      </c>
      <c r="F127" s="50">
        <v>64</v>
      </c>
      <c r="G127" s="45">
        <v>1</v>
      </c>
      <c r="H127" s="46">
        <v>75411335</v>
      </c>
      <c r="I127" s="47">
        <v>47550</v>
      </c>
    </row>
    <row r="128" spans="1:9" ht="15">
      <c r="A128" s="43">
        <v>126</v>
      </c>
      <c r="B128" s="44" t="s">
        <v>882</v>
      </c>
      <c r="C128" s="44" t="s">
        <v>883</v>
      </c>
      <c r="D128" s="150">
        <v>43125</v>
      </c>
      <c r="E128" s="44" t="s">
        <v>70</v>
      </c>
      <c r="F128" s="50"/>
      <c r="G128" s="45">
        <v>1</v>
      </c>
      <c r="H128" s="46">
        <v>75086585</v>
      </c>
      <c r="I128" s="46">
        <v>49672</v>
      </c>
    </row>
    <row r="129" spans="1:9" ht="15">
      <c r="A129" s="43">
        <v>127</v>
      </c>
      <c r="B129" s="55" t="s">
        <v>1248</v>
      </c>
      <c r="C129" s="53" t="s">
        <v>1249</v>
      </c>
      <c r="D129" s="150">
        <v>42726</v>
      </c>
      <c r="E129" s="44" t="s">
        <v>15</v>
      </c>
      <c r="F129" s="51">
        <v>40</v>
      </c>
      <c r="G129" s="45">
        <v>1</v>
      </c>
      <c r="H129" s="46">
        <v>74739045</v>
      </c>
      <c r="I129" s="46">
        <v>56068</v>
      </c>
    </row>
    <row r="130" spans="1:9" ht="15">
      <c r="A130" s="43">
        <v>128</v>
      </c>
      <c r="B130" s="48" t="s">
        <v>1067</v>
      </c>
      <c r="C130" s="48" t="s">
        <v>1068</v>
      </c>
      <c r="D130" s="150">
        <v>42929</v>
      </c>
      <c r="E130" s="49" t="s">
        <v>15</v>
      </c>
      <c r="F130" s="50">
        <v>68</v>
      </c>
      <c r="G130" s="45">
        <v>1</v>
      </c>
      <c r="H130" s="46">
        <v>74598663</v>
      </c>
      <c r="I130" s="46">
        <v>48320</v>
      </c>
    </row>
    <row r="131" spans="1:9" ht="15">
      <c r="A131" s="43">
        <v>129</v>
      </c>
      <c r="B131" s="44" t="s">
        <v>359</v>
      </c>
      <c r="C131" s="44" t="s">
        <v>360</v>
      </c>
      <c r="D131" s="150">
        <v>43629</v>
      </c>
      <c r="E131" s="44" t="s">
        <v>15</v>
      </c>
      <c r="F131" s="50">
        <v>68</v>
      </c>
      <c r="G131" s="45">
        <v>1</v>
      </c>
      <c r="H131" s="137">
        <v>74424451</v>
      </c>
      <c r="I131" s="137">
        <v>46638</v>
      </c>
    </row>
    <row r="132" spans="1:9" ht="15">
      <c r="A132" s="43">
        <v>130</v>
      </c>
      <c r="B132" s="48" t="s">
        <v>851</v>
      </c>
      <c r="C132" s="48" t="s">
        <v>852</v>
      </c>
      <c r="D132" s="150">
        <v>43160</v>
      </c>
      <c r="E132" s="49" t="s">
        <v>70</v>
      </c>
      <c r="F132" s="50"/>
      <c r="G132" s="45">
        <v>1</v>
      </c>
      <c r="H132" s="46">
        <v>73942710</v>
      </c>
      <c r="I132" s="46">
        <v>49991</v>
      </c>
    </row>
    <row r="133" spans="1:9" ht="15">
      <c r="A133" s="43">
        <v>131</v>
      </c>
      <c r="B133" s="54" t="s">
        <v>948</v>
      </c>
      <c r="C133" s="48" t="s">
        <v>949</v>
      </c>
      <c r="D133" s="150">
        <v>43048</v>
      </c>
      <c r="E133" s="49" t="s">
        <v>70</v>
      </c>
      <c r="F133" s="50"/>
      <c r="G133" s="45">
        <v>1</v>
      </c>
      <c r="H133" s="46">
        <v>73490926</v>
      </c>
      <c r="I133" s="46">
        <v>54073</v>
      </c>
    </row>
    <row r="134" spans="1:9" ht="15">
      <c r="A134" s="43">
        <v>132</v>
      </c>
      <c r="B134" s="48" t="s">
        <v>342</v>
      </c>
      <c r="C134" s="48" t="s">
        <v>343</v>
      </c>
      <c r="D134" s="150">
        <v>43643</v>
      </c>
      <c r="E134" s="44" t="s">
        <v>15</v>
      </c>
      <c r="F134" s="50">
        <v>56</v>
      </c>
      <c r="G134" s="45">
        <v>1</v>
      </c>
      <c r="H134" s="46">
        <v>73266545</v>
      </c>
      <c r="I134" s="47">
        <v>48250</v>
      </c>
    </row>
    <row r="135" spans="1:9" ht="15">
      <c r="A135" s="43">
        <v>133</v>
      </c>
      <c r="B135" s="48" t="s">
        <v>817</v>
      </c>
      <c r="C135" s="48" t="s">
        <v>818</v>
      </c>
      <c r="D135" s="150">
        <v>43195</v>
      </c>
      <c r="E135" s="49" t="s">
        <v>24</v>
      </c>
      <c r="F135" s="50">
        <v>54</v>
      </c>
      <c r="G135" s="45">
        <v>1</v>
      </c>
      <c r="H135" s="46">
        <v>72741179</v>
      </c>
      <c r="I135" s="46">
        <v>46191</v>
      </c>
    </row>
    <row r="136" spans="1:9" ht="15">
      <c r="A136" s="43">
        <v>134</v>
      </c>
      <c r="B136" s="48" t="s">
        <v>608</v>
      </c>
      <c r="C136" s="48" t="s">
        <v>609</v>
      </c>
      <c r="D136" s="150">
        <v>43391</v>
      </c>
      <c r="E136" s="44" t="s">
        <v>24</v>
      </c>
      <c r="F136" s="50">
        <v>1</v>
      </c>
      <c r="G136" s="45">
        <v>1</v>
      </c>
      <c r="H136" s="46">
        <v>71550152</v>
      </c>
      <c r="I136" s="46">
        <v>45756</v>
      </c>
    </row>
    <row r="137" spans="1:9" ht="15">
      <c r="A137" s="43">
        <v>135</v>
      </c>
      <c r="B137" s="48" t="s">
        <v>1477</v>
      </c>
      <c r="C137" s="48" t="s">
        <v>1478</v>
      </c>
      <c r="D137" s="184">
        <v>44399</v>
      </c>
      <c r="E137" s="44" t="s">
        <v>24</v>
      </c>
      <c r="F137" s="50">
        <v>55</v>
      </c>
      <c r="G137" s="45">
        <v>1</v>
      </c>
      <c r="H137" s="176">
        <v>71015795</v>
      </c>
      <c r="I137" s="176">
        <v>47071</v>
      </c>
    </row>
    <row r="138" spans="1:9" ht="15">
      <c r="A138" s="43">
        <v>136</v>
      </c>
      <c r="B138" s="44" t="s">
        <v>114</v>
      </c>
      <c r="C138" s="44" t="s">
        <v>114</v>
      </c>
      <c r="D138" s="150">
        <v>43440</v>
      </c>
      <c r="E138" s="44" t="s">
        <v>15</v>
      </c>
      <c r="F138" s="50">
        <v>63</v>
      </c>
      <c r="G138" s="45">
        <v>1</v>
      </c>
      <c r="H138" s="137">
        <v>70791345</v>
      </c>
      <c r="I138" s="137">
        <v>49313</v>
      </c>
    </row>
    <row r="139" spans="1:9" ht="15">
      <c r="A139" s="43">
        <v>137</v>
      </c>
      <c r="B139" s="48" t="s">
        <v>71</v>
      </c>
      <c r="C139" s="48" t="s">
        <v>72</v>
      </c>
      <c r="D139" s="150">
        <v>43846</v>
      </c>
      <c r="E139" s="44" t="s">
        <v>24</v>
      </c>
      <c r="F139" s="50">
        <v>63</v>
      </c>
      <c r="G139" s="45">
        <v>1</v>
      </c>
      <c r="H139" s="46">
        <v>70009925</v>
      </c>
      <c r="I139" s="46">
        <v>44994</v>
      </c>
    </row>
    <row r="140" spans="1:9" ht="15">
      <c r="A140" s="43">
        <v>138</v>
      </c>
      <c r="B140" s="55" t="s">
        <v>1250</v>
      </c>
      <c r="C140" s="53" t="s">
        <v>1251</v>
      </c>
      <c r="D140" s="150">
        <v>42600</v>
      </c>
      <c r="E140" s="44" t="s">
        <v>15</v>
      </c>
      <c r="F140" s="51"/>
      <c r="G140" s="45">
        <v>1</v>
      </c>
      <c r="H140" s="136">
        <v>69249496</v>
      </c>
      <c r="I140" s="136">
        <v>51645</v>
      </c>
    </row>
    <row r="141" spans="1:9" ht="15">
      <c r="A141" s="43">
        <v>139</v>
      </c>
      <c r="B141" s="44" t="s">
        <v>1030</v>
      </c>
      <c r="C141" s="44" t="s">
        <v>1031</v>
      </c>
      <c r="D141" s="150">
        <v>42971</v>
      </c>
      <c r="E141" s="44" t="s">
        <v>154</v>
      </c>
      <c r="F141" s="146">
        <v>46</v>
      </c>
      <c r="G141" s="45">
        <v>1</v>
      </c>
      <c r="H141" s="46">
        <v>68864298</v>
      </c>
      <c r="I141" s="46">
        <v>50690</v>
      </c>
    </row>
    <row r="142" spans="1:9" ht="15">
      <c r="A142" s="43">
        <v>140</v>
      </c>
      <c r="B142" s="53" t="s">
        <v>438</v>
      </c>
      <c r="C142" s="53" t="s">
        <v>439</v>
      </c>
      <c r="D142" s="150">
        <v>43559</v>
      </c>
      <c r="E142" s="44" t="s">
        <v>24</v>
      </c>
      <c r="F142" s="50">
        <v>50</v>
      </c>
      <c r="G142" s="45">
        <v>1</v>
      </c>
      <c r="H142" s="137">
        <v>68272735</v>
      </c>
      <c r="I142" s="137">
        <v>46805</v>
      </c>
    </row>
    <row r="143" spans="1:9" ht="15">
      <c r="A143" s="43">
        <v>141</v>
      </c>
      <c r="B143" s="44" t="s">
        <v>1045</v>
      </c>
      <c r="C143" s="44" t="s">
        <v>1046</v>
      </c>
      <c r="D143" s="150">
        <v>42957</v>
      </c>
      <c r="E143" s="44" t="s">
        <v>15</v>
      </c>
      <c r="F143" s="146">
        <v>75</v>
      </c>
      <c r="G143" s="45">
        <v>1</v>
      </c>
      <c r="H143" s="46">
        <v>68256274</v>
      </c>
      <c r="I143" s="46">
        <v>52226</v>
      </c>
    </row>
    <row r="144" spans="1:9" ht="15">
      <c r="A144" s="43">
        <v>142</v>
      </c>
      <c r="B144" s="55" t="s">
        <v>1252</v>
      </c>
      <c r="C144" s="53" t="s">
        <v>1253</v>
      </c>
      <c r="D144" s="150">
        <v>42649</v>
      </c>
      <c r="E144" s="49" t="s">
        <v>154</v>
      </c>
      <c r="F144" s="51"/>
      <c r="G144" s="45">
        <v>1</v>
      </c>
      <c r="H144" s="136">
        <v>68211120</v>
      </c>
      <c r="I144" s="136">
        <v>77062</v>
      </c>
    </row>
    <row r="145" spans="1:9" ht="15">
      <c r="A145" s="43">
        <v>143</v>
      </c>
      <c r="B145" s="48" t="s">
        <v>1536</v>
      </c>
      <c r="C145" s="48" t="s">
        <v>1537</v>
      </c>
      <c r="D145" s="184">
        <v>44448</v>
      </c>
      <c r="E145" s="44" t="s">
        <v>40</v>
      </c>
      <c r="F145" s="50">
        <v>63</v>
      </c>
      <c r="G145" s="45">
        <v>1</v>
      </c>
      <c r="H145" s="176">
        <v>67511225</v>
      </c>
      <c r="I145" s="176">
        <v>43748</v>
      </c>
    </row>
    <row r="146" spans="1:9" ht="15">
      <c r="A146" s="43">
        <v>144</v>
      </c>
      <c r="B146" s="44" t="s">
        <v>669</v>
      </c>
      <c r="C146" s="44" t="s">
        <v>670</v>
      </c>
      <c r="D146" s="150">
        <v>43335</v>
      </c>
      <c r="E146" s="44" t="s">
        <v>162</v>
      </c>
      <c r="F146" s="50">
        <v>41</v>
      </c>
      <c r="G146" s="45">
        <v>1</v>
      </c>
      <c r="H146" s="46">
        <v>67135724</v>
      </c>
      <c r="I146" s="46">
        <v>49679</v>
      </c>
    </row>
    <row r="147" spans="1:9" ht="15">
      <c r="A147" s="43">
        <v>145</v>
      </c>
      <c r="B147" s="44" t="s">
        <v>213</v>
      </c>
      <c r="C147" s="44" t="s">
        <v>214</v>
      </c>
      <c r="D147" s="150">
        <v>43776</v>
      </c>
      <c r="E147" s="44" t="s">
        <v>24</v>
      </c>
      <c r="F147" s="50">
        <v>50</v>
      </c>
      <c r="G147" s="45">
        <v>1</v>
      </c>
      <c r="H147" s="137">
        <v>66931705</v>
      </c>
      <c r="I147" s="137">
        <v>45651</v>
      </c>
    </row>
    <row r="148" spans="1:9" ht="15">
      <c r="A148" s="43">
        <v>146</v>
      </c>
      <c r="B148" s="48" t="s">
        <v>1701</v>
      </c>
      <c r="C148" s="48" t="s">
        <v>1702</v>
      </c>
      <c r="D148" s="184">
        <v>44630</v>
      </c>
      <c r="E148" s="44" t="s">
        <v>70</v>
      </c>
      <c r="F148" s="50"/>
      <c r="G148" s="45">
        <v>1</v>
      </c>
      <c r="H148" s="176">
        <v>65631686</v>
      </c>
      <c r="I148" s="176">
        <v>40921</v>
      </c>
    </row>
    <row r="149" spans="1:9" ht="15">
      <c r="A149" s="43">
        <v>147</v>
      </c>
      <c r="B149" s="44" t="s">
        <v>667</v>
      </c>
      <c r="C149" s="44" t="s">
        <v>668</v>
      </c>
      <c r="D149" s="150">
        <v>43356</v>
      </c>
      <c r="E149" s="44" t="s">
        <v>154</v>
      </c>
      <c r="F149" s="50"/>
      <c r="G149" s="45">
        <v>1</v>
      </c>
      <c r="H149" s="46">
        <v>65604825</v>
      </c>
      <c r="I149" s="46">
        <v>46777</v>
      </c>
    </row>
    <row r="150" spans="1:9" ht="15">
      <c r="A150" s="43">
        <v>148</v>
      </c>
      <c r="B150" s="48" t="s">
        <v>81</v>
      </c>
      <c r="C150" s="48" t="s">
        <v>82</v>
      </c>
      <c r="D150" s="150">
        <v>43874</v>
      </c>
      <c r="E150" s="44" t="s">
        <v>24</v>
      </c>
      <c r="F150" s="50">
        <v>61</v>
      </c>
      <c r="G150" s="45">
        <v>1</v>
      </c>
      <c r="H150" s="46">
        <v>64843535</v>
      </c>
      <c r="I150" s="46">
        <v>42770</v>
      </c>
    </row>
    <row r="151" spans="1:9" ht="15">
      <c r="A151" s="43">
        <v>149</v>
      </c>
      <c r="B151" s="48" t="s">
        <v>481</v>
      </c>
      <c r="C151" s="48" t="s">
        <v>482</v>
      </c>
      <c r="D151" s="150">
        <v>43503</v>
      </c>
      <c r="E151" s="44" t="s">
        <v>15</v>
      </c>
      <c r="F151" s="50">
        <v>62</v>
      </c>
      <c r="G151" s="45">
        <v>1</v>
      </c>
      <c r="H151" s="137">
        <v>64484144</v>
      </c>
      <c r="I151" s="137">
        <v>43210</v>
      </c>
    </row>
    <row r="152" spans="1:9" ht="15">
      <c r="A152" s="43">
        <v>150</v>
      </c>
      <c r="B152" s="44" t="s">
        <v>681</v>
      </c>
      <c r="C152" s="44" t="s">
        <v>682</v>
      </c>
      <c r="D152" s="150">
        <v>43335</v>
      </c>
      <c r="E152" s="44" t="s">
        <v>15</v>
      </c>
      <c r="F152" s="50">
        <v>56</v>
      </c>
      <c r="G152" s="45">
        <v>1</v>
      </c>
      <c r="H152" s="46">
        <v>64342216</v>
      </c>
      <c r="I152" s="46">
        <v>40710</v>
      </c>
    </row>
    <row r="153" spans="1:9" ht="15">
      <c r="A153" s="43">
        <v>151</v>
      </c>
      <c r="B153" s="44" t="s">
        <v>679</v>
      </c>
      <c r="C153" s="44" t="s">
        <v>680</v>
      </c>
      <c r="D153" s="150">
        <v>43328</v>
      </c>
      <c r="E153" s="44" t="s">
        <v>154</v>
      </c>
      <c r="F153" s="50"/>
      <c r="G153" s="45">
        <v>1</v>
      </c>
      <c r="H153" s="46">
        <v>63940146</v>
      </c>
      <c r="I153" s="46">
        <v>47496</v>
      </c>
    </row>
    <row r="154" spans="1:9" ht="15">
      <c r="A154" s="43">
        <v>152</v>
      </c>
      <c r="B154" s="48" t="s">
        <v>165</v>
      </c>
      <c r="C154" s="48" t="s">
        <v>166</v>
      </c>
      <c r="D154" s="150">
        <v>43685</v>
      </c>
      <c r="E154" s="44" t="s">
        <v>15</v>
      </c>
      <c r="F154" s="50">
        <v>81</v>
      </c>
      <c r="G154" s="45">
        <v>1</v>
      </c>
      <c r="H154" s="137">
        <v>63332738</v>
      </c>
      <c r="I154" s="137">
        <v>45635</v>
      </c>
    </row>
    <row r="155" spans="1:9" ht="15">
      <c r="A155" s="43">
        <v>153</v>
      </c>
      <c r="B155" s="44" t="s">
        <v>375</v>
      </c>
      <c r="C155" s="44" t="s">
        <v>376</v>
      </c>
      <c r="D155" s="150">
        <v>43622</v>
      </c>
      <c r="E155" s="44" t="s">
        <v>70</v>
      </c>
      <c r="F155" s="50">
        <v>70</v>
      </c>
      <c r="G155" s="45">
        <v>1</v>
      </c>
      <c r="H155" s="46">
        <v>62977590</v>
      </c>
      <c r="I155" s="47">
        <v>39503</v>
      </c>
    </row>
    <row r="156" spans="1:9" ht="15">
      <c r="A156" s="43">
        <v>154</v>
      </c>
      <c r="B156" s="48" t="s">
        <v>918</v>
      </c>
      <c r="C156" s="48" t="s">
        <v>919</v>
      </c>
      <c r="D156" s="150">
        <v>43090</v>
      </c>
      <c r="E156" s="49" t="s">
        <v>70</v>
      </c>
      <c r="F156" s="50"/>
      <c r="G156" s="45">
        <v>1</v>
      </c>
      <c r="H156" s="46">
        <v>62838870</v>
      </c>
      <c r="I156" s="46">
        <v>48598</v>
      </c>
    </row>
    <row r="157" spans="1:9" ht="15">
      <c r="A157" s="43">
        <v>155</v>
      </c>
      <c r="B157" s="48" t="s">
        <v>126</v>
      </c>
      <c r="C157" s="48" t="s">
        <v>127</v>
      </c>
      <c r="D157" s="150">
        <v>43867</v>
      </c>
      <c r="E157" s="44" t="s">
        <v>15</v>
      </c>
      <c r="F157" s="50">
        <v>66</v>
      </c>
      <c r="G157" s="45">
        <v>1</v>
      </c>
      <c r="H157" s="46">
        <v>62701498</v>
      </c>
      <c r="I157" s="46">
        <v>38516</v>
      </c>
    </row>
    <row r="158" spans="1:9" ht="15">
      <c r="A158" s="43">
        <v>156</v>
      </c>
      <c r="B158" s="54" t="s">
        <v>671</v>
      </c>
      <c r="C158" s="48" t="s">
        <v>672</v>
      </c>
      <c r="D158" s="150">
        <v>43307</v>
      </c>
      <c r="E158" s="49" t="s">
        <v>162</v>
      </c>
      <c r="F158" s="50">
        <v>50</v>
      </c>
      <c r="G158" s="45">
        <v>1</v>
      </c>
      <c r="H158" s="137">
        <v>61997910</v>
      </c>
      <c r="I158" s="137">
        <v>42855</v>
      </c>
    </row>
    <row r="159" spans="1:9" ht="15">
      <c r="A159" s="43">
        <v>157</v>
      </c>
      <c r="B159" s="48" t="s">
        <v>636</v>
      </c>
      <c r="C159" s="48" t="s">
        <v>636</v>
      </c>
      <c r="D159" s="150">
        <v>43398</v>
      </c>
      <c r="E159" s="49" t="s">
        <v>24</v>
      </c>
      <c r="F159" s="50">
        <v>56</v>
      </c>
      <c r="G159" s="45">
        <v>1</v>
      </c>
      <c r="H159" s="137">
        <v>61937089</v>
      </c>
      <c r="I159" s="137">
        <v>59834</v>
      </c>
    </row>
    <row r="160" spans="1:9" ht="15">
      <c r="A160" s="43">
        <v>158</v>
      </c>
      <c r="B160" s="58">
        <v>1917</v>
      </c>
      <c r="C160" s="58">
        <v>1917</v>
      </c>
      <c r="D160" s="150">
        <v>43853</v>
      </c>
      <c r="E160" s="44" t="s">
        <v>154</v>
      </c>
      <c r="F160" s="50">
        <v>62</v>
      </c>
      <c r="G160" s="45">
        <v>1</v>
      </c>
      <c r="H160" s="46">
        <v>61175681</v>
      </c>
      <c r="I160" s="47">
        <v>40007</v>
      </c>
    </row>
    <row r="161" spans="1:9" ht="15">
      <c r="A161" s="43">
        <v>159</v>
      </c>
      <c r="B161" s="48" t="s">
        <v>959</v>
      </c>
      <c r="C161" s="48" t="s">
        <v>960</v>
      </c>
      <c r="D161" s="150">
        <v>43034</v>
      </c>
      <c r="E161" s="49" t="s">
        <v>154</v>
      </c>
      <c r="F161" s="50">
        <v>50</v>
      </c>
      <c r="G161" s="45">
        <v>1</v>
      </c>
      <c r="H161" s="46">
        <v>60904381</v>
      </c>
      <c r="I161" s="46">
        <v>62870</v>
      </c>
    </row>
    <row r="162" spans="1:9" ht="15">
      <c r="A162" s="43">
        <v>160</v>
      </c>
      <c r="B162" s="48" t="s">
        <v>137</v>
      </c>
      <c r="C162" s="48" t="s">
        <v>138</v>
      </c>
      <c r="D162" s="150">
        <v>43825</v>
      </c>
      <c r="E162" s="44" t="s">
        <v>70</v>
      </c>
      <c r="F162" s="50">
        <v>70</v>
      </c>
      <c r="G162" s="45">
        <v>1</v>
      </c>
      <c r="H162" s="46">
        <v>60750480</v>
      </c>
      <c r="I162" s="46">
        <v>41539</v>
      </c>
    </row>
    <row r="163" spans="1:9" ht="15">
      <c r="A163" s="43">
        <v>161</v>
      </c>
      <c r="B163" s="48" t="s">
        <v>157</v>
      </c>
      <c r="C163" s="48" t="s">
        <v>158</v>
      </c>
      <c r="D163" s="150">
        <v>43825</v>
      </c>
      <c r="E163" s="44" t="s">
        <v>154</v>
      </c>
      <c r="F163" s="50">
        <v>47</v>
      </c>
      <c r="G163" s="45">
        <v>1</v>
      </c>
      <c r="H163" s="46">
        <v>60686730</v>
      </c>
      <c r="I163" s="46">
        <v>40405</v>
      </c>
    </row>
    <row r="164" spans="1:9" ht="15">
      <c r="A164" s="43">
        <v>162</v>
      </c>
      <c r="B164" s="48" t="s">
        <v>1641</v>
      </c>
      <c r="C164" s="48" t="s">
        <v>1642</v>
      </c>
      <c r="D164" s="184">
        <v>44553</v>
      </c>
      <c r="E164" s="44" t="s">
        <v>70</v>
      </c>
      <c r="F164" s="246"/>
      <c r="G164" s="45">
        <v>1</v>
      </c>
      <c r="H164" s="176">
        <v>60563782</v>
      </c>
      <c r="I164" s="176">
        <v>36418</v>
      </c>
    </row>
    <row r="165" spans="1:9" ht="15">
      <c r="A165" s="43">
        <v>163</v>
      </c>
      <c r="B165" s="44" t="s">
        <v>814</v>
      </c>
      <c r="C165" s="44" t="s">
        <v>815</v>
      </c>
      <c r="D165" s="150">
        <v>43202</v>
      </c>
      <c r="E165" s="44" t="s">
        <v>15</v>
      </c>
      <c r="F165" s="50">
        <v>59</v>
      </c>
      <c r="G165" s="45">
        <v>1</v>
      </c>
      <c r="H165" s="46">
        <v>60176360</v>
      </c>
      <c r="I165" s="46">
        <v>36672</v>
      </c>
    </row>
    <row r="166" spans="1:9" ht="15">
      <c r="A166" s="43">
        <v>164</v>
      </c>
      <c r="B166" s="48" t="s">
        <v>1486</v>
      </c>
      <c r="C166" s="48" t="s">
        <v>1485</v>
      </c>
      <c r="D166" s="167">
        <v>44406</v>
      </c>
      <c r="E166" s="44" t="s">
        <v>24</v>
      </c>
      <c r="F166" s="50">
        <v>51</v>
      </c>
      <c r="G166" s="45">
        <v>1</v>
      </c>
      <c r="H166" s="176">
        <v>60016765</v>
      </c>
      <c r="I166" s="176">
        <v>37848</v>
      </c>
    </row>
    <row r="167" spans="1:9" ht="15">
      <c r="A167" s="43">
        <v>165</v>
      </c>
      <c r="B167" s="44" t="s">
        <v>221</v>
      </c>
      <c r="C167" s="44" t="s">
        <v>222</v>
      </c>
      <c r="D167" s="150">
        <v>43762</v>
      </c>
      <c r="E167" s="44" t="s">
        <v>24</v>
      </c>
      <c r="F167" s="50">
        <v>39</v>
      </c>
      <c r="G167" s="45">
        <v>1</v>
      </c>
      <c r="H167" s="46">
        <v>59967394</v>
      </c>
      <c r="I167" s="137">
        <v>48640</v>
      </c>
    </row>
    <row r="168" spans="1:9" ht="15">
      <c r="A168" s="43">
        <v>166</v>
      </c>
      <c r="B168" s="44" t="s">
        <v>63</v>
      </c>
      <c r="C168" s="44" t="s">
        <v>64</v>
      </c>
      <c r="D168" s="150">
        <v>43888</v>
      </c>
      <c r="E168" s="44" t="s">
        <v>24</v>
      </c>
      <c r="F168" s="50">
        <v>57</v>
      </c>
      <c r="G168" s="45">
        <v>1</v>
      </c>
      <c r="H168" s="46">
        <v>59875230</v>
      </c>
      <c r="I168" s="47">
        <v>38839</v>
      </c>
    </row>
    <row r="169" spans="1:9" ht="15">
      <c r="A169" s="43">
        <v>167</v>
      </c>
      <c r="B169" s="53" t="s">
        <v>1141</v>
      </c>
      <c r="C169" s="53" t="s">
        <v>1142</v>
      </c>
      <c r="D169" s="150">
        <v>42824</v>
      </c>
      <c r="E169" s="49" t="s">
        <v>24</v>
      </c>
      <c r="F169" s="50"/>
      <c r="G169" s="45">
        <v>1</v>
      </c>
      <c r="H169" s="46">
        <v>59247554</v>
      </c>
      <c r="I169" s="46">
        <v>37656</v>
      </c>
    </row>
    <row r="170" spans="1:9" ht="15">
      <c r="A170" s="43">
        <v>168</v>
      </c>
      <c r="B170" s="48" t="s">
        <v>365</v>
      </c>
      <c r="C170" s="48" t="s">
        <v>366</v>
      </c>
      <c r="D170" s="150">
        <v>43594</v>
      </c>
      <c r="E170" s="44" t="s">
        <v>15</v>
      </c>
      <c r="F170" s="50">
        <v>58</v>
      </c>
      <c r="G170" s="45">
        <v>1</v>
      </c>
      <c r="H170" s="137">
        <v>58913135</v>
      </c>
      <c r="I170" s="137">
        <v>37907</v>
      </c>
    </row>
    <row r="171" spans="1:9" ht="15">
      <c r="A171" s="43">
        <v>169</v>
      </c>
      <c r="B171" s="48" t="s">
        <v>442</v>
      </c>
      <c r="C171" s="48" t="s">
        <v>443</v>
      </c>
      <c r="D171" s="150">
        <v>43475</v>
      </c>
      <c r="E171" s="49" t="s">
        <v>15</v>
      </c>
      <c r="F171" s="50">
        <v>49</v>
      </c>
      <c r="G171" s="45">
        <v>1</v>
      </c>
      <c r="H171" s="46">
        <v>58835553</v>
      </c>
      <c r="I171" s="46">
        <v>43322</v>
      </c>
    </row>
    <row r="172" spans="1:9" ht="15">
      <c r="A172" s="43">
        <v>170</v>
      </c>
      <c r="B172" s="48" t="s">
        <v>483</v>
      </c>
      <c r="C172" s="48" t="s">
        <v>484</v>
      </c>
      <c r="D172" s="150">
        <v>43475</v>
      </c>
      <c r="E172" s="49" t="s">
        <v>70</v>
      </c>
      <c r="F172" s="50">
        <v>67</v>
      </c>
      <c r="G172" s="45">
        <v>1</v>
      </c>
      <c r="H172" s="46">
        <v>58571799</v>
      </c>
      <c r="I172" s="46">
        <v>40889</v>
      </c>
    </row>
    <row r="173" spans="1:9" ht="15">
      <c r="A173" s="43">
        <v>171</v>
      </c>
      <c r="B173" s="48" t="s">
        <v>1505</v>
      </c>
      <c r="C173" s="48" t="s">
        <v>1506</v>
      </c>
      <c r="D173" s="184">
        <v>44427</v>
      </c>
      <c r="E173" s="44" t="s">
        <v>24</v>
      </c>
      <c r="F173" s="50">
        <v>59</v>
      </c>
      <c r="G173" s="45">
        <v>1</v>
      </c>
      <c r="H173" s="176">
        <v>58082133</v>
      </c>
      <c r="I173" s="176">
        <v>40847</v>
      </c>
    </row>
    <row r="174" spans="1:9" ht="15">
      <c r="A174" s="43">
        <v>172</v>
      </c>
      <c r="B174" s="44" t="s">
        <v>1055</v>
      </c>
      <c r="C174" s="44" t="s">
        <v>1056</v>
      </c>
      <c r="D174" s="150">
        <v>42950</v>
      </c>
      <c r="E174" s="44" t="s">
        <v>15</v>
      </c>
      <c r="F174" s="146">
        <v>65</v>
      </c>
      <c r="G174" s="45">
        <v>1</v>
      </c>
      <c r="H174" s="136">
        <v>58021008</v>
      </c>
      <c r="I174" s="47">
        <v>42762</v>
      </c>
    </row>
    <row r="175" spans="1:9" ht="15">
      <c r="A175" s="43">
        <v>173</v>
      </c>
      <c r="B175" s="48" t="s">
        <v>1638</v>
      </c>
      <c r="C175" s="48" t="s">
        <v>1637</v>
      </c>
      <c r="D175" s="184">
        <v>44553</v>
      </c>
      <c r="E175" s="44" t="s">
        <v>24</v>
      </c>
      <c r="F175" s="50">
        <v>63</v>
      </c>
      <c r="G175" s="45">
        <v>1</v>
      </c>
      <c r="H175" s="176">
        <v>57900420</v>
      </c>
      <c r="I175" s="176">
        <v>38157</v>
      </c>
    </row>
    <row r="176" spans="1:9" ht="15">
      <c r="A176" s="43">
        <v>174</v>
      </c>
      <c r="B176" s="48" t="s">
        <v>436</v>
      </c>
      <c r="C176" s="48" t="s">
        <v>437</v>
      </c>
      <c r="D176" s="150">
        <v>43566</v>
      </c>
      <c r="E176" s="44" t="s">
        <v>162</v>
      </c>
      <c r="F176" s="50">
        <v>39</v>
      </c>
      <c r="G176" s="45">
        <v>1</v>
      </c>
      <c r="H176" s="46">
        <v>57847380</v>
      </c>
      <c r="I176" s="46">
        <v>41198</v>
      </c>
    </row>
    <row r="177" spans="1:9" ht="15">
      <c r="A177" s="43">
        <v>175</v>
      </c>
      <c r="B177" s="44" t="s">
        <v>698</v>
      </c>
      <c r="C177" s="44" t="s">
        <v>699</v>
      </c>
      <c r="D177" s="150">
        <v>43328</v>
      </c>
      <c r="E177" s="44" t="s">
        <v>15</v>
      </c>
      <c r="F177" s="50"/>
      <c r="G177" s="45">
        <v>1</v>
      </c>
      <c r="H177" s="46">
        <v>57816654</v>
      </c>
      <c r="I177" s="46">
        <v>37991</v>
      </c>
    </row>
    <row r="178" spans="1:9" ht="15">
      <c r="A178" s="43">
        <v>176</v>
      </c>
      <c r="B178" s="53" t="s">
        <v>1254</v>
      </c>
      <c r="C178" s="53" t="s">
        <v>1255</v>
      </c>
      <c r="D178" s="150">
        <v>42754</v>
      </c>
      <c r="E178" s="56" t="s">
        <v>24</v>
      </c>
      <c r="F178" s="51">
        <v>51</v>
      </c>
      <c r="G178" s="45">
        <v>1</v>
      </c>
      <c r="H178" s="46">
        <v>57781656</v>
      </c>
      <c r="I178" s="46">
        <v>38071</v>
      </c>
    </row>
    <row r="179" spans="1:9" ht="15">
      <c r="A179" s="43">
        <v>177</v>
      </c>
      <c r="B179" s="48" t="s">
        <v>743</v>
      </c>
      <c r="C179" s="48" t="s">
        <v>744</v>
      </c>
      <c r="D179" s="150">
        <v>43272</v>
      </c>
      <c r="E179" s="44" t="s">
        <v>24</v>
      </c>
      <c r="F179" s="50">
        <v>36</v>
      </c>
      <c r="G179" s="45">
        <v>1</v>
      </c>
      <c r="H179" s="46">
        <v>57605333</v>
      </c>
      <c r="I179" s="46">
        <v>41084</v>
      </c>
    </row>
    <row r="180" spans="1:9" ht="15">
      <c r="A180" s="43">
        <v>178</v>
      </c>
      <c r="B180" s="48" t="s">
        <v>794</v>
      </c>
      <c r="C180" s="48" t="s">
        <v>795</v>
      </c>
      <c r="D180" s="150">
        <v>43223</v>
      </c>
      <c r="E180" s="49" t="s">
        <v>24</v>
      </c>
      <c r="F180" s="50">
        <v>53</v>
      </c>
      <c r="G180" s="45">
        <v>1</v>
      </c>
      <c r="H180" s="46">
        <v>56781845</v>
      </c>
      <c r="I180" s="46">
        <v>40190</v>
      </c>
    </row>
    <row r="181" spans="1:9" ht="15">
      <c r="A181" s="43">
        <v>179</v>
      </c>
      <c r="B181" s="48" t="s">
        <v>1468</v>
      </c>
      <c r="C181" s="48" t="s">
        <v>1469</v>
      </c>
      <c r="D181" s="167">
        <v>44392</v>
      </c>
      <c r="E181" s="44" t="s">
        <v>15</v>
      </c>
      <c r="F181" s="50">
        <v>60</v>
      </c>
      <c r="G181" s="45">
        <v>1</v>
      </c>
      <c r="H181" s="176">
        <v>56691050</v>
      </c>
      <c r="I181" s="176">
        <v>38392</v>
      </c>
    </row>
    <row r="182" spans="1:9" ht="15">
      <c r="A182" s="43">
        <v>180</v>
      </c>
      <c r="B182" s="55" t="s">
        <v>1256</v>
      </c>
      <c r="C182" s="53" t="s">
        <v>1257</v>
      </c>
      <c r="D182" s="150">
        <v>42670</v>
      </c>
      <c r="E182" s="49" t="s">
        <v>15</v>
      </c>
      <c r="F182" s="148">
        <v>71</v>
      </c>
      <c r="G182" s="45">
        <v>1</v>
      </c>
      <c r="H182" s="46">
        <v>55907855</v>
      </c>
      <c r="I182" s="138">
        <v>43029</v>
      </c>
    </row>
    <row r="183" spans="1:9" ht="15">
      <c r="A183" s="43">
        <v>181</v>
      </c>
      <c r="B183" s="44" t="s">
        <v>1195</v>
      </c>
      <c r="C183" s="44" t="s">
        <v>1196</v>
      </c>
      <c r="D183" s="150">
        <v>42775</v>
      </c>
      <c r="E183" s="44" t="s">
        <v>15</v>
      </c>
      <c r="F183" s="51">
        <v>60</v>
      </c>
      <c r="G183" s="45">
        <v>1</v>
      </c>
      <c r="H183" s="46">
        <v>55854545</v>
      </c>
      <c r="I183" s="46">
        <v>38794</v>
      </c>
    </row>
    <row r="184" spans="1:9" ht="15">
      <c r="A184" s="43">
        <v>182</v>
      </c>
      <c r="B184" s="53" t="s">
        <v>1258</v>
      </c>
      <c r="C184" s="53" t="s">
        <v>1259</v>
      </c>
      <c r="D184" s="150">
        <v>42733</v>
      </c>
      <c r="E184" s="56" t="s">
        <v>154</v>
      </c>
      <c r="F184" s="51">
        <v>16</v>
      </c>
      <c r="G184" s="45">
        <v>1</v>
      </c>
      <c r="H184" s="46">
        <v>55759673</v>
      </c>
      <c r="I184" s="46">
        <v>41257</v>
      </c>
    </row>
    <row r="185" spans="1:9" ht="15">
      <c r="A185" s="43">
        <v>183</v>
      </c>
      <c r="B185" s="48" t="s">
        <v>1104</v>
      </c>
      <c r="C185" s="48" t="s">
        <v>1105</v>
      </c>
      <c r="D185" s="150">
        <v>42866</v>
      </c>
      <c r="E185" s="49" t="s">
        <v>15</v>
      </c>
      <c r="F185" s="50">
        <v>61</v>
      </c>
      <c r="G185" s="45">
        <v>1</v>
      </c>
      <c r="H185" s="46">
        <v>55056541</v>
      </c>
      <c r="I185" s="46">
        <v>35811</v>
      </c>
    </row>
    <row r="186" spans="1:9" ht="15">
      <c r="A186" s="43">
        <v>184</v>
      </c>
      <c r="B186" s="44" t="s">
        <v>1260</v>
      </c>
      <c r="C186" s="44" t="s">
        <v>1261</v>
      </c>
      <c r="D186" s="150">
        <v>42705</v>
      </c>
      <c r="E186" s="44" t="s">
        <v>24</v>
      </c>
      <c r="F186" s="51">
        <v>46</v>
      </c>
      <c r="G186" s="45">
        <v>1</v>
      </c>
      <c r="H186" s="136">
        <v>54745274</v>
      </c>
      <c r="I186" s="136">
        <v>38784</v>
      </c>
    </row>
    <row r="187" spans="1:9" ht="15">
      <c r="A187" s="43">
        <v>185</v>
      </c>
      <c r="B187" s="48" t="s">
        <v>1077</v>
      </c>
      <c r="C187" s="48" t="s">
        <v>1078</v>
      </c>
      <c r="D187" s="150">
        <v>42915</v>
      </c>
      <c r="E187" s="49" t="s">
        <v>15</v>
      </c>
      <c r="F187" s="50">
        <v>46</v>
      </c>
      <c r="G187" s="45">
        <v>1</v>
      </c>
      <c r="H187" s="46">
        <v>54531851</v>
      </c>
      <c r="I187" s="46">
        <v>37362</v>
      </c>
    </row>
    <row r="188" spans="1:9" ht="15">
      <c r="A188" s="43">
        <v>186</v>
      </c>
      <c r="B188" s="48" t="s">
        <v>975</v>
      </c>
      <c r="C188" s="48" t="s">
        <v>976</v>
      </c>
      <c r="D188" s="150">
        <v>43020</v>
      </c>
      <c r="E188" s="49" t="s">
        <v>24</v>
      </c>
      <c r="F188" s="50">
        <v>50</v>
      </c>
      <c r="G188" s="45">
        <v>1</v>
      </c>
      <c r="H188" s="46">
        <v>54493526</v>
      </c>
      <c r="I188" s="46">
        <v>39463</v>
      </c>
    </row>
    <row r="189" spans="1:9" ht="15">
      <c r="A189" s="43">
        <v>187</v>
      </c>
      <c r="B189" s="44" t="s">
        <v>469</v>
      </c>
      <c r="C189" s="44" t="s">
        <v>470</v>
      </c>
      <c r="D189" s="150">
        <v>43538</v>
      </c>
      <c r="E189" s="44" t="s">
        <v>70</v>
      </c>
      <c r="F189" s="50">
        <v>66</v>
      </c>
      <c r="G189" s="45">
        <v>1</v>
      </c>
      <c r="H189" s="137">
        <v>53907650</v>
      </c>
      <c r="I189" s="137">
        <v>37322</v>
      </c>
    </row>
    <row r="190" spans="1:9" ht="15">
      <c r="A190" s="43">
        <v>188</v>
      </c>
      <c r="B190" s="48" t="s">
        <v>902</v>
      </c>
      <c r="C190" s="48" t="s">
        <v>903</v>
      </c>
      <c r="D190" s="150">
        <v>43104</v>
      </c>
      <c r="E190" s="49" t="s">
        <v>15</v>
      </c>
      <c r="F190" s="50">
        <v>47</v>
      </c>
      <c r="G190" s="45">
        <v>1</v>
      </c>
      <c r="H190" s="137">
        <v>53446315</v>
      </c>
      <c r="I190" s="137">
        <v>37456</v>
      </c>
    </row>
    <row r="191" spans="1:9" ht="15">
      <c r="A191" s="43">
        <v>189</v>
      </c>
      <c r="B191" s="44" t="s">
        <v>895</v>
      </c>
      <c r="C191" s="44" t="s">
        <v>896</v>
      </c>
      <c r="D191" s="150">
        <v>43111</v>
      </c>
      <c r="E191" s="44" t="s">
        <v>162</v>
      </c>
      <c r="F191" s="50">
        <v>49</v>
      </c>
      <c r="G191" s="45">
        <v>1</v>
      </c>
      <c r="H191" s="46">
        <v>53129555</v>
      </c>
      <c r="I191" s="46">
        <v>35158</v>
      </c>
    </row>
    <row r="192" spans="1:9" ht="15">
      <c r="A192" s="43">
        <v>190</v>
      </c>
      <c r="B192" s="48" t="s">
        <v>381</v>
      </c>
      <c r="C192" s="48" t="s">
        <v>382</v>
      </c>
      <c r="D192" s="150">
        <v>43587</v>
      </c>
      <c r="E192" s="44" t="s">
        <v>24</v>
      </c>
      <c r="F192" s="50">
        <v>42</v>
      </c>
      <c r="G192" s="45">
        <v>1</v>
      </c>
      <c r="H192" s="137">
        <v>52467195</v>
      </c>
      <c r="I192" s="137">
        <v>37980</v>
      </c>
    </row>
    <row r="193" spans="1:9" ht="15">
      <c r="A193" s="43">
        <v>191</v>
      </c>
      <c r="B193" s="48" t="s">
        <v>946</v>
      </c>
      <c r="C193" s="48" t="s">
        <v>947</v>
      </c>
      <c r="D193" s="150">
        <v>43055</v>
      </c>
      <c r="E193" s="49" t="s">
        <v>24</v>
      </c>
      <c r="F193" s="50">
        <v>35</v>
      </c>
      <c r="G193" s="45">
        <v>1</v>
      </c>
      <c r="H193" s="46">
        <v>52438330</v>
      </c>
      <c r="I193" s="46">
        <v>38016</v>
      </c>
    </row>
    <row r="194" spans="1:9" ht="15">
      <c r="A194" s="43">
        <v>192</v>
      </c>
      <c r="B194" s="44" t="s">
        <v>856</v>
      </c>
      <c r="C194" s="44" t="s">
        <v>857</v>
      </c>
      <c r="D194" s="150">
        <v>43153</v>
      </c>
      <c r="E194" s="44" t="s">
        <v>15</v>
      </c>
      <c r="F194" s="50"/>
      <c r="G194" s="45">
        <v>1</v>
      </c>
      <c r="H194" s="136">
        <v>52431440</v>
      </c>
      <c r="I194" s="47">
        <v>35341</v>
      </c>
    </row>
    <row r="195" spans="1:9" ht="15">
      <c r="A195" s="43">
        <v>193</v>
      </c>
      <c r="B195" s="48" t="s">
        <v>73</v>
      </c>
      <c r="C195" s="48" t="s">
        <v>74</v>
      </c>
      <c r="D195" s="150">
        <v>43881</v>
      </c>
      <c r="E195" s="44" t="s">
        <v>70</v>
      </c>
      <c r="F195" s="50">
        <v>67</v>
      </c>
      <c r="G195" s="45">
        <v>1</v>
      </c>
      <c r="H195" s="46">
        <v>51952995</v>
      </c>
      <c r="I195" s="46">
        <v>35562</v>
      </c>
    </row>
    <row r="196" spans="1:9" ht="15">
      <c r="A196" s="43">
        <v>194</v>
      </c>
      <c r="B196" s="44" t="s">
        <v>107</v>
      </c>
      <c r="C196" s="44" t="s">
        <v>108</v>
      </c>
      <c r="D196" s="150">
        <v>43755</v>
      </c>
      <c r="E196" s="44" t="s">
        <v>70</v>
      </c>
      <c r="F196" s="50">
        <v>66</v>
      </c>
      <c r="G196" s="45">
        <v>1</v>
      </c>
      <c r="H196" s="46">
        <v>51142840</v>
      </c>
      <c r="I196" s="46">
        <v>32147</v>
      </c>
    </row>
    <row r="197" spans="1:9" ht="15">
      <c r="A197" s="43">
        <v>195</v>
      </c>
      <c r="B197" s="44" t="s">
        <v>716</v>
      </c>
      <c r="C197" s="44" t="s">
        <v>717</v>
      </c>
      <c r="D197" s="150">
        <v>43251</v>
      </c>
      <c r="E197" s="44" t="s">
        <v>154</v>
      </c>
      <c r="F197" s="50">
        <v>48</v>
      </c>
      <c r="G197" s="45">
        <v>1</v>
      </c>
      <c r="H197" s="46">
        <v>50994715</v>
      </c>
      <c r="I197" s="46">
        <v>36545</v>
      </c>
    </row>
    <row r="198" spans="1:9" ht="15">
      <c r="A198" s="43">
        <v>196</v>
      </c>
      <c r="B198" s="48" t="s">
        <v>465</v>
      </c>
      <c r="C198" s="48" t="s">
        <v>466</v>
      </c>
      <c r="D198" s="150">
        <v>43545</v>
      </c>
      <c r="E198" s="44" t="s">
        <v>24</v>
      </c>
      <c r="F198" s="50">
        <v>51</v>
      </c>
      <c r="G198" s="45">
        <v>1</v>
      </c>
      <c r="H198" s="46">
        <v>50657705</v>
      </c>
      <c r="I198" s="46">
        <v>35058</v>
      </c>
    </row>
    <row r="199" spans="1:9" ht="15">
      <c r="A199" s="43">
        <v>197</v>
      </c>
      <c r="B199" s="44" t="s">
        <v>620</v>
      </c>
      <c r="C199" s="44" t="s">
        <v>621</v>
      </c>
      <c r="D199" s="150">
        <v>43370</v>
      </c>
      <c r="E199" s="44" t="s">
        <v>15</v>
      </c>
      <c r="F199" s="50">
        <v>65</v>
      </c>
      <c r="G199" s="45">
        <v>1</v>
      </c>
      <c r="H199" s="46">
        <v>50225550</v>
      </c>
      <c r="I199" s="46">
        <v>36252</v>
      </c>
    </row>
    <row r="200" spans="1:9" ht="15">
      <c r="A200" s="43">
        <v>198</v>
      </c>
      <c r="B200" s="44" t="s">
        <v>176</v>
      </c>
      <c r="C200" s="44" t="s">
        <v>177</v>
      </c>
      <c r="D200" s="150">
        <v>43832</v>
      </c>
      <c r="E200" s="44" t="s">
        <v>15</v>
      </c>
      <c r="F200" s="50">
        <v>38</v>
      </c>
      <c r="G200" s="45">
        <v>1</v>
      </c>
      <c r="H200" s="137">
        <v>50001675</v>
      </c>
      <c r="I200" s="137">
        <v>32975</v>
      </c>
    </row>
    <row r="201" spans="1:9" ht="15">
      <c r="A201" s="43">
        <v>199</v>
      </c>
      <c r="B201" s="48" t="s">
        <v>546</v>
      </c>
      <c r="C201" s="48" t="s">
        <v>546</v>
      </c>
      <c r="D201" s="150">
        <v>43468</v>
      </c>
      <c r="E201" s="44" t="s">
        <v>70</v>
      </c>
      <c r="F201" s="50">
        <v>36</v>
      </c>
      <c r="G201" s="45">
        <v>1</v>
      </c>
      <c r="H201" s="137">
        <v>49953415</v>
      </c>
      <c r="I201" s="137">
        <v>33970</v>
      </c>
    </row>
    <row r="202" spans="1:9" ht="15">
      <c r="A202" s="43">
        <v>200</v>
      </c>
      <c r="B202" s="44" t="s">
        <v>113</v>
      </c>
      <c r="C202" s="44" t="s">
        <v>113</v>
      </c>
      <c r="D202" s="150">
        <v>43769</v>
      </c>
      <c r="E202" s="44" t="s">
        <v>15</v>
      </c>
      <c r="F202" s="50">
        <v>57</v>
      </c>
      <c r="G202" s="45">
        <v>1</v>
      </c>
      <c r="H202" s="137">
        <v>49881691</v>
      </c>
      <c r="I202" s="137">
        <v>33170</v>
      </c>
    </row>
    <row r="203" spans="1:9" ht="15">
      <c r="A203" s="43">
        <v>201</v>
      </c>
      <c r="B203" s="48" t="s">
        <v>908</v>
      </c>
      <c r="C203" s="48" t="s">
        <v>909</v>
      </c>
      <c r="D203" s="150">
        <v>43097</v>
      </c>
      <c r="E203" s="49" t="s">
        <v>70</v>
      </c>
      <c r="F203" s="50"/>
      <c r="G203" s="45">
        <v>1</v>
      </c>
      <c r="H203" s="46">
        <v>49656665</v>
      </c>
      <c r="I203" s="46">
        <v>36631</v>
      </c>
    </row>
    <row r="204" spans="1:9" ht="15">
      <c r="A204" s="43">
        <v>202</v>
      </c>
      <c r="B204" s="48" t="s">
        <v>886</v>
      </c>
      <c r="C204" s="48" t="s">
        <v>887</v>
      </c>
      <c r="D204" s="150">
        <v>43118</v>
      </c>
      <c r="E204" s="49" t="s">
        <v>24</v>
      </c>
      <c r="F204" s="50"/>
      <c r="G204" s="45">
        <v>1</v>
      </c>
      <c r="H204" s="46">
        <v>48982863</v>
      </c>
      <c r="I204" s="46">
        <v>33945</v>
      </c>
    </row>
    <row r="205" spans="1:9" ht="15">
      <c r="A205" s="43">
        <v>203</v>
      </c>
      <c r="B205" s="54" t="s">
        <v>427</v>
      </c>
      <c r="C205" s="48" t="s">
        <v>428</v>
      </c>
      <c r="D205" s="150">
        <v>43573</v>
      </c>
      <c r="E205" s="49" t="s">
        <v>15</v>
      </c>
      <c r="F205" s="50">
        <v>44</v>
      </c>
      <c r="G205" s="45">
        <v>1</v>
      </c>
      <c r="H205" s="46">
        <v>48795625</v>
      </c>
      <c r="I205" s="47">
        <v>31192</v>
      </c>
    </row>
    <row r="206" spans="1:9" ht="15">
      <c r="A206" s="43">
        <v>204</v>
      </c>
      <c r="B206" s="48" t="s">
        <v>119</v>
      </c>
      <c r="C206" s="48" t="s">
        <v>120</v>
      </c>
      <c r="D206" s="150">
        <v>43860</v>
      </c>
      <c r="E206" s="44" t="s">
        <v>24</v>
      </c>
      <c r="F206" s="147">
        <v>54</v>
      </c>
      <c r="G206" s="45">
        <v>1</v>
      </c>
      <c r="H206" s="46">
        <v>48760415</v>
      </c>
      <c r="I206" s="47">
        <v>32752</v>
      </c>
    </row>
    <row r="207" spans="1:9" ht="15">
      <c r="A207" s="43">
        <v>205</v>
      </c>
      <c r="B207" s="48" t="s">
        <v>1677</v>
      </c>
      <c r="C207" s="48" t="s">
        <v>1677</v>
      </c>
      <c r="D207" s="184">
        <v>44595</v>
      </c>
      <c r="E207" s="44" t="s">
        <v>42</v>
      </c>
      <c r="F207" s="246"/>
      <c r="G207" s="45">
        <v>1</v>
      </c>
      <c r="H207" s="176">
        <v>48672805</v>
      </c>
      <c r="I207" s="176">
        <v>27428</v>
      </c>
    </row>
    <row r="208" spans="1:9" ht="15">
      <c r="A208" s="43">
        <v>206</v>
      </c>
      <c r="B208" s="48" t="s">
        <v>760</v>
      </c>
      <c r="C208" s="48" t="s">
        <v>761</v>
      </c>
      <c r="D208" s="150">
        <v>43230</v>
      </c>
      <c r="E208" s="44" t="s">
        <v>15</v>
      </c>
      <c r="F208" s="50">
        <v>46</v>
      </c>
      <c r="G208" s="45">
        <v>1</v>
      </c>
      <c r="H208" s="46">
        <v>48650953</v>
      </c>
      <c r="I208" s="46">
        <v>33444</v>
      </c>
    </row>
    <row r="209" spans="1:9" ht="15">
      <c r="A209" s="43">
        <v>207</v>
      </c>
      <c r="B209" s="44" t="s">
        <v>726</v>
      </c>
      <c r="C209" s="44" t="s">
        <v>727</v>
      </c>
      <c r="D209" s="150">
        <v>43286</v>
      </c>
      <c r="E209" s="44" t="s">
        <v>15</v>
      </c>
      <c r="F209" s="50"/>
      <c r="G209" s="45">
        <v>1</v>
      </c>
      <c r="H209" s="46">
        <v>48452154</v>
      </c>
      <c r="I209" s="46">
        <v>34855</v>
      </c>
    </row>
    <row r="210" spans="1:9" ht="15">
      <c r="A210" s="43">
        <v>208</v>
      </c>
      <c r="B210" s="55" t="s">
        <v>1262</v>
      </c>
      <c r="C210" s="53" t="s">
        <v>1263</v>
      </c>
      <c r="D210" s="150">
        <v>42607</v>
      </c>
      <c r="E210" s="44" t="s">
        <v>15</v>
      </c>
      <c r="F210" s="51">
        <v>39</v>
      </c>
      <c r="G210" s="45">
        <v>1</v>
      </c>
      <c r="H210" s="139">
        <v>48112912</v>
      </c>
      <c r="I210" s="139">
        <v>36503</v>
      </c>
    </row>
    <row r="211" spans="1:9" ht="15">
      <c r="A211" s="43">
        <v>209</v>
      </c>
      <c r="B211" s="44" t="s">
        <v>246</v>
      </c>
      <c r="C211" s="44" t="s">
        <v>247</v>
      </c>
      <c r="D211" s="150">
        <v>43755</v>
      </c>
      <c r="E211" s="44" t="s">
        <v>15</v>
      </c>
      <c r="F211" s="50">
        <v>48</v>
      </c>
      <c r="G211" s="45">
        <v>1</v>
      </c>
      <c r="H211" s="46">
        <v>47792590</v>
      </c>
      <c r="I211" s="137">
        <v>32085</v>
      </c>
    </row>
    <row r="212" spans="1:9" ht="15">
      <c r="A212" s="43">
        <v>210</v>
      </c>
      <c r="B212" s="48" t="s">
        <v>38</v>
      </c>
      <c r="C212" s="48" t="s">
        <v>39</v>
      </c>
      <c r="D212" s="150">
        <v>44035</v>
      </c>
      <c r="E212" s="44" t="s">
        <v>15</v>
      </c>
      <c r="F212" s="50">
        <v>66</v>
      </c>
      <c r="G212" s="45">
        <v>1</v>
      </c>
      <c r="H212" s="47">
        <v>47628095</v>
      </c>
      <c r="I212" s="47">
        <v>34290</v>
      </c>
    </row>
    <row r="213" spans="1:9" ht="15">
      <c r="A213" s="43">
        <v>211</v>
      </c>
      <c r="B213" s="55" t="s">
        <v>1264</v>
      </c>
      <c r="C213" s="53" t="s">
        <v>1265</v>
      </c>
      <c r="D213" s="150">
        <v>42635</v>
      </c>
      <c r="E213" s="49" t="s">
        <v>154</v>
      </c>
      <c r="F213" s="51"/>
      <c r="G213" s="45">
        <v>1</v>
      </c>
      <c r="H213" s="46">
        <v>47591185</v>
      </c>
      <c r="I213" s="136">
        <v>36708</v>
      </c>
    </row>
    <row r="214" spans="1:9" ht="15">
      <c r="A214" s="43">
        <v>212</v>
      </c>
      <c r="B214" s="53" t="s">
        <v>1266</v>
      </c>
      <c r="C214" s="53" t="s">
        <v>1267</v>
      </c>
      <c r="D214" s="150">
        <v>42663</v>
      </c>
      <c r="E214" s="56" t="s">
        <v>24</v>
      </c>
      <c r="F214" s="51">
        <v>53</v>
      </c>
      <c r="G214" s="45">
        <v>1</v>
      </c>
      <c r="H214" s="136">
        <v>47078183</v>
      </c>
      <c r="I214" s="136">
        <v>32754</v>
      </c>
    </row>
    <row r="215" spans="1:9" ht="15">
      <c r="A215" s="43">
        <v>213</v>
      </c>
      <c r="B215" s="48" t="s">
        <v>1690</v>
      </c>
      <c r="C215" s="48" t="s">
        <v>1691</v>
      </c>
      <c r="D215" s="184">
        <v>44616</v>
      </c>
      <c r="E215" s="44" t="s">
        <v>40</v>
      </c>
      <c r="F215" s="50">
        <v>65</v>
      </c>
      <c r="G215" s="45">
        <v>1</v>
      </c>
      <c r="H215" s="176">
        <v>46978085</v>
      </c>
      <c r="I215" s="176">
        <v>27666</v>
      </c>
    </row>
    <row r="216" spans="1:9" ht="15">
      <c r="A216" s="43">
        <v>214</v>
      </c>
      <c r="B216" s="48" t="s">
        <v>904</v>
      </c>
      <c r="C216" s="48" t="s">
        <v>905</v>
      </c>
      <c r="D216" s="150">
        <v>43104</v>
      </c>
      <c r="E216" s="49" t="s">
        <v>15</v>
      </c>
      <c r="F216" s="50">
        <v>30</v>
      </c>
      <c r="G216" s="45">
        <v>1</v>
      </c>
      <c r="H216" s="46">
        <v>46937949</v>
      </c>
      <c r="I216" s="46">
        <v>32908</v>
      </c>
    </row>
    <row r="217" spans="1:9" ht="15">
      <c r="A217" s="43">
        <v>215</v>
      </c>
      <c r="B217" s="48" t="s">
        <v>544</v>
      </c>
      <c r="C217" s="48" t="s">
        <v>545</v>
      </c>
      <c r="D217" s="150">
        <v>43468</v>
      </c>
      <c r="E217" s="44" t="s">
        <v>15</v>
      </c>
      <c r="F217" s="50">
        <v>41</v>
      </c>
      <c r="G217" s="45">
        <v>1</v>
      </c>
      <c r="H217" s="137">
        <v>46743711</v>
      </c>
      <c r="I217" s="137">
        <v>32156</v>
      </c>
    </row>
    <row r="218" spans="1:9" ht="15">
      <c r="A218" s="43">
        <v>216</v>
      </c>
      <c r="B218" s="48" t="s">
        <v>1527</v>
      </c>
      <c r="C218" s="48" t="s">
        <v>1528</v>
      </c>
      <c r="D218" s="184">
        <v>44434</v>
      </c>
      <c r="E218" s="44" t="s">
        <v>24</v>
      </c>
      <c r="F218" s="50">
        <v>55</v>
      </c>
      <c r="G218" s="45">
        <v>1</v>
      </c>
      <c r="H218" s="176">
        <v>46619935</v>
      </c>
      <c r="I218" s="176">
        <v>32076</v>
      </c>
    </row>
    <row r="219" spans="1:9" ht="15">
      <c r="A219" s="43">
        <v>217</v>
      </c>
      <c r="B219" s="48" t="s">
        <v>328</v>
      </c>
      <c r="C219" s="48" t="s">
        <v>329</v>
      </c>
      <c r="D219" s="150">
        <v>43657</v>
      </c>
      <c r="E219" s="49" t="s">
        <v>70</v>
      </c>
      <c r="F219" s="50">
        <v>61</v>
      </c>
      <c r="G219" s="45">
        <v>1</v>
      </c>
      <c r="H219" s="46">
        <v>46322923</v>
      </c>
      <c r="I219" s="47">
        <v>32118</v>
      </c>
    </row>
    <row r="220" spans="1:9" ht="15">
      <c r="A220" s="43">
        <v>218</v>
      </c>
      <c r="B220" s="48" t="s">
        <v>301</v>
      </c>
      <c r="C220" s="48" t="s">
        <v>302</v>
      </c>
      <c r="D220" s="150">
        <v>43706</v>
      </c>
      <c r="E220" s="49" t="s">
        <v>154</v>
      </c>
      <c r="F220" s="50">
        <v>56</v>
      </c>
      <c r="G220" s="45">
        <v>1</v>
      </c>
      <c r="H220" s="46">
        <v>46217025</v>
      </c>
      <c r="I220" s="47">
        <v>31450</v>
      </c>
    </row>
    <row r="221" spans="1:9" ht="15">
      <c r="A221" s="43">
        <v>219</v>
      </c>
      <c r="B221" s="53" t="s">
        <v>508</v>
      </c>
      <c r="C221" s="53" t="s">
        <v>509</v>
      </c>
      <c r="D221" s="150">
        <v>43510</v>
      </c>
      <c r="E221" s="44" t="s">
        <v>24</v>
      </c>
      <c r="F221" s="50">
        <v>40</v>
      </c>
      <c r="G221" s="45">
        <v>1</v>
      </c>
      <c r="H221" s="137">
        <v>45645926</v>
      </c>
      <c r="I221" s="137">
        <v>32049</v>
      </c>
    </row>
    <row r="222" spans="1:9" ht="15">
      <c r="A222" s="43">
        <v>220</v>
      </c>
      <c r="B222" s="44" t="s">
        <v>1268</v>
      </c>
      <c r="C222" s="44" t="s">
        <v>1269</v>
      </c>
      <c r="D222" s="150">
        <v>42761</v>
      </c>
      <c r="E222" s="44" t="s">
        <v>154</v>
      </c>
      <c r="F222" s="51">
        <v>42</v>
      </c>
      <c r="G222" s="45">
        <v>1</v>
      </c>
      <c r="H222" s="46">
        <v>45012580</v>
      </c>
      <c r="I222" s="46">
        <v>34489</v>
      </c>
    </row>
    <row r="223" spans="1:9" ht="15">
      <c r="A223" s="43">
        <v>221</v>
      </c>
      <c r="B223" s="55" t="s">
        <v>1270</v>
      </c>
      <c r="C223" s="53" t="s">
        <v>1271</v>
      </c>
      <c r="D223" s="150">
        <v>42614</v>
      </c>
      <c r="E223" s="49" t="s">
        <v>154</v>
      </c>
      <c r="F223" s="51">
        <v>49</v>
      </c>
      <c r="G223" s="45">
        <v>1</v>
      </c>
      <c r="H223" s="136">
        <v>44844337</v>
      </c>
      <c r="I223" s="136">
        <v>32937</v>
      </c>
    </row>
    <row r="224" spans="1:9" ht="15">
      <c r="A224" s="43">
        <v>222</v>
      </c>
      <c r="B224" s="44" t="s">
        <v>1272</v>
      </c>
      <c r="C224" s="44" t="s">
        <v>1273</v>
      </c>
      <c r="D224" s="150">
        <v>42642</v>
      </c>
      <c r="E224" s="44" t="s">
        <v>15</v>
      </c>
      <c r="F224" s="51">
        <v>52</v>
      </c>
      <c r="G224" s="45">
        <v>1</v>
      </c>
      <c r="H224" s="136">
        <v>43509407</v>
      </c>
      <c r="I224" s="136">
        <v>30573</v>
      </c>
    </row>
    <row r="225" spans="1:9" ht="15">
      <c r="A225" s="43">
        <v>223</v>
      </c>
      <c r="B225" s="48" t="s">
        <v>308</v>
      </c>
      <c r="C225" s="48" t="s">
        <v>309</v>
      </c>
      <c r="D225" s="150">
        <v>43699</v>
      </c>
      <c r="E225" s="49" t="s">
        <v>70</v>
      </c>
      <c r="F225" s="50">
        <v>52</v>
      </c>
      <c r="G225" s="45">
        <v>1</v>
      </c>
      <c r="H225" s="137">
        <v>43422255</v>
      </c>
      <c r="I225" s="137">
        <v>31010</v>
      </c>
    </row>
    <row r="226" spans="1:9" ht="15">
      <c r="A226" s="43">
        <v>224</v>
      </c>
      <c r="B226" s="44" t="s">
        <v>383</v>
      </c>
      <c r="C226" s="44" t="s">
        <v>384</v>
      </c>
      <c r="D226" s="150">
        <v>43615</v>
      </c>
      <c r="E226" s="44" t="s">
        <v>15</v>
      </c>
      <c r="F226" s="50">
        <v>60</v>
      </c>
      <c r="G226" s="45">
        <v>1</v>
      </c>
      <c r="H226" s="46">
        <v>43406225</v>
      </c>
      <c r="I226" s="47">
        <v>26176</v>
      </c>
    </row>
    <row r="227" spans="1:9" ht="15">
      <c r="A227" s="43">
        <v>225</v>
      </c>
      <c r="B227" s="48" t="s">
        <v>187</v>
      </c>
      <c r="C227" s="48" t="s">
        <v>188</v>
      </c>
      <c r="D227" s="150">
        <v>43839</v>
      </c>
      <c r="E227" s="49" t="s">
        <v>70</v>
      </c>
      <c r="F227" s="147">
        <v>62</v>
      </c>
      <c r="G227" s="45">
        <v>1</v>
      </c>
      <c r="H227" s="46">
        <v>43261795</v>
      </c>
      <c r="I227" s="46">
        <v>28434</v>
      </c>
    </row>
    <row r="228" spans="1:9" ht="15">
      <c r="A228" s="43">
        <v>226</v>
      </c>
      <c r="B228" s="44" t="s">
        <v>1151</v>
      </c>
      <c r="C228" s="44" t="s">
        <v>1152</v>
      </c>
      <c r="D228" s="150">
        <v>42820</v>
      </c>
      <c r="E228" s="44" t="s">
        <v>15</v>
      </c>
      <c r="F228" s="51">
        <v>53</v>
      </c>
      <c r="G228" s="45">
        <v>1</v>
      </c>
      <c r="H228" s="46">
        <v>43246208</v>
      </c>
      <c r="I228" s="46">
        <v>30210</v>
      </c>
    </row>
    <row r="229" spans="1:9" ht="15">
      <c r="A229" s="43">
        <v>227</v>
      </c>
      <c r="B229" s="44" t="s">
        <v>1274</v>
      </c>
      <c r="C229" s="44" t="s">
        <v>1275</v>
      </c>
      <c r="D229" s="150">
        <v>42761</v>
      </c>
      <c r="E229" s="44" t="s">
        <v>15</v>
      </c>
      <c r="F229" s="51">
        <v>45</v>
      </c>
      <c r="G229" s="45">
        <v>1</v>
      </c>
      <c r="H229" s="46">
        <v>43091040</v>
      </c>
      <c r="I229" s="46">
        <v>26469</v>
      </c>
    </row>
    <row r="230" spans="1:9" ht="15">
      <c r="A230" s="43">
        <v>228</v>
      </c>
      <c r="B230" s="44" t="s">
        <v>159</v>
      </c>
      <c r="C230" s="44" t="s">
        <v>1276</v>
      </c>
      <c r="D230" s="150">
        <v>43769</v>
      </c>
      <c r="E230" s="44" t="s">
        <v>70</v>
      </c>
      <c r="F230" s="50"/>
      <c r="G230" s="45">
        <v>1</v>
      </c>
      <c r="H230" s="137">
        <v>42656583</v>
      </c>
      <c r="I230" s="137">
        <v>31675</v>
      </c>
    </row>
    <row r="231" spans="1:9" ht="15">
      <c r="A231" s="43">
        <v>229</v>
      </c>
      <c r="B231" s="48" t="s">
        <v>75</v>
      </c>
      <c r="C231" s="48" t="s">
        <v>76</v>
      </c>
      <c r="D231" s="150">
        <v>43874</v>
      </c>
      <c r="E231" s="44" t="s">
        <v>15</v>
      </c>
      <c r="F231" s="50">
        <v>47</v>
      </c>
      <c r="G231" s="45">
        <v>1</v>
      </c>
      <c r="H231" s="46">
        <v>41684305</v>
      </c>
      <c r="I231" s="46">
        <v>26340</v>
      </c>
    </row>
    <row r="232" spans="1:9" ht="15">
      <c r="A232" s="43">
        <v>230</v>
      </c>
      <c r="B232" s="44" t="s">
        <v>1038</v>
      </c>
      <c r="C232" s="44" t="s">
        <v>1039</v>
      </c>
      <c r="D232" s="150">
        <v>42964</v>
      </c>
      <c r="E232" s="44" t="s">
        <v>15</v>
      </c>
      <c r="F232" s="146">
        <v>45</v>
      </c>
      <c r="G232" s="45">
        <v>1</v>
      </c>
      <c r="H232" s="46">
        <v>41650439</v>
      </c>
      <c r="I232" s="46">
        <v>30511</v>
      </c>
    </row>
    <row r="233" spans="1:9" ht="15">
      <c r="A233" s="43">
        <v>231</v>
      </c>
      <c r="B233" s="48" t="s">
        <v>1660</v>
      </c>
      <c r="C233" s="48" t="s">
        <v>1661</v>
      </c>
      <c r="D233" s="184">
        <v>44574</v>
      </c>
      <c r="E233" s="44" t="s">
        <v>70</v>
      </c>
      <c r="F233" s="50"/>
      <c r="G233" s="45">
        <v>1</v>
      </c>
      <c r="H233" s="176">
        <v>41592340</v>
      </c>
      <c r="I233" s="176">
        <v>23606</v>
      </c>
    </row>
    <row r="234" spans="1:9" ht="15">
      <c r="A234" s="43">
        <v>232</v>
      </c>
      <c r="B234" s="48" t="s">
        <v>1626</v>
      </c>
      <c r="C234" s="48" t="s">
        <v>1627</v>
      </c>
      <c r="D234" s="184">
        <v>44532</v>
      </c>
      <c r="E234" s="44" t="s">
        <v>24</v>
      </c>
      <c r="F234" s="50">
        <v>71</v>
      </c>
      <c r="G234" s="45">
        <v>1</v>
      </c>
      <c r="H234" s="176">
        <v>41087050</v>
      </c>
      <c r="I234" s="176">
        <v>26463</v>
      </c>
    </row>
    <row r="235" spans="1:9" ht="15">
      <c r="A235" s="43">
        <v>233</v>
      </c>
      <c r="B235" s="44" t="s">
        <v>506</v>
      </c>
      <c r="C235" s="44" t="s">
        <v>507</v>
      </c>
      <c r="D235" s="150">
        <v>43517</v>
      </c>
      <c r="E235" s="44" t="s">
        <v>154</v>
      </c>
      <c r="F235" s="50">
        <v>45</v>
      </c>
      <c r="G235" s="45">
        <v>1</v>
      </c>
      <c r="H235" s="46">
        <v>40885370</v>
      </c>
      <c r="I235" s="46">
        <v>26680</v>
      </c>
    </row>
    <row r="236" spans="1:9" ht="15">
      <c r="A236" s="43">
        <v>234</v>
      </c>
      <c r="B236" s="48" t="s">
        <v>649</v>
      </c>
      <c r="C236" s="48" t="s">
        <v>650</v>
      </c>
      <c r="D236" s="150">
        <v>43265</v>
      </c>
      <c r="E236" s="49" t="s">
        <v>15</v>
      </c>
      <c r="F236" s="50"/>
      <c r="G236" s="45">
        <v>1</v>
      </c>
      <c r="H236" s="46">
        <v>40788062</v>
      </c>
      <c r="I236" s="46">
        <v>31382</v>
      </c>
    </row>
    <row r="237" spans="1:9" ht="15">
      <c r="A237" s="43">
        <v>235</v>
      </c>
      <c r="B237" s="53" t="s">
        <v>1277</v>
      </c>
      <c r="C237" s="53" t="s">
        <v>1278</v>
      </c>
      <c r="D237" s="150">
        <v>42663</v>
      </c>
      <c r="E237" s="56" t="s">
        <v>70</v>
      </c>
      <c r="F237" s="51"/>
      <c r="G237" s="45">
        <v>1</v>
      </c>
      <c r="H237" s="136">
        <v>40659612</v>
      </c>
      <c r="I237" s="136">
        <v>29878</v>
      </c>
    </row>
    <row r="238" spans="1:9" ht="15">
      <c r="A238" s="43">
        <v>236</v>
      </c>
      <c r="B238" s="44" t="s">
        <v>580</v>
      </c>
      <c r="C238" s="44" t="s">
        <v>581</v>
      </c>
      <c r="D238" s="150">
        <v>43461</v>
      </c>
      <c r="E238" s="44" t="s">
        <v>15</v>
      </c>
      <c r="F238" s="50">
        <v>43</v>
      </c>
      <c r="G238" s="45">
        <v>1</v>
      </c>
      <c r="H238" s="46">
        <v>40511945</v>
      </c>
      <c r="I238" s="46">
        <v>28122</v>
      </c>
    </row>
    <row r="239" spans="1:9" ht="15">
      <c r="A239" s="43">
        <v>237</v>
      </c>
      <c r="B239" s="44" t="s">
        <v>237</v>
      </c>
      <c r="C239" s="44" t="s">
        <v>237</v>
      </c>
      <c r="D239" s="150">
        <v>43776</v>
      </c>
      <c r="E239" s="44" t="s">
        <v>154</v>
      </c>
      <c r="F239" s="50">
        <v>55</v>
      </c>
      <c r="G239" s="45">
        <v>1</v>
      </c>
      <c r="H239" s="137">
        <v>40444768</v>
      </c>
      <c r="I239" s="137">
        <v>26838</v>
      </c>
    </row>
    <row r="240" spans="1:9" ht="15">
      <c r="A240" s="43">
        <v>238</v>
      </c>
      <c r="B240" s="53" t="s">
        <v>1136</v>
      </c>
      <c r="C240" s="53" t="s">
        <v>1137</v>
      </c>
      <c r="D240" s="150">
        <v>42831</v>
      </c>
      <c r="E240" s="49" t="s">
        <v>15</v>
      </c>
      <c r="F240" s="50">
        <v>37</v>
      </c>
      <c r="G240" s="45">
        <v>1</v>
      </c>
      <c r="H240" s="46">
        <v>40413635</v>
      </c>
      <c r="I240" s="46">
        <v>28410</v>
      </c>
    </row>
    <row r="241" spans="1:9" ht="15">
      <c r="A241" s="43">
        <v>239</v>
      </c>
      <c r="B241" s="48" t="s">
        <v>93</v>
      </c>
      <c r="C241" s="48" t="s">
        <v>93</v>
      </c>
      <c r="D241" s="150">
        <v>43804</v>
      </c>
      <c r="E241" s="44" t="s">
        <v>15</v>
      </c>
      <c r="F241" s="50">
        <v>59</v>
      </c>
      <c r="G241" s="45">
        <v>1</v>
      </c>
      <c r="H241" s="137">
        <v>40246872</v>
      </c>
      <c r="I241" s="137">
        <v>27484</v>
      </c>
    </row>
    <row r="242" spans="1:9" ht="15">
      <c r="A242" s="43">
        <v>240</v>
      </c>
      <c r="B242" s="48" t="s">
        <v>185</v>
      </c>
      <c r="C242" s="48" t="s">
        <v>186</v>
      </c>
      <c r="D242" s="150">
        <v>43839</v>
      </c>
      <c r="E242" s="49" t="s">
        <v>154</v>
      </c>
      <c r="F242" s="147">
        <v>52</v>
      </c>
      <c r="G242" s="45">
        <v>1</v>
      </c>
      <c r="H242" s="46">
        <v>40207145</v>
      </c>
      <c r="I242" s="46">
        <v>25973</v>
      </c>
    </row>
    <row r="243" spans="1:9" ht="15">
      <c r="A243" s="43">
        <v>241</v>
      </c>
      <c r="B243" s="44" t="s">
        <v>796</v>
      </c>
      <c r="C243" s="44" t="s">
        <v>797</v>
      </c>
      <c r="D243" s="150">
        <v>43223</v>
      </c>
      <c r="E243" s="44" t="s">
        <v>24</v>
      </c>
      <c r="F243" s="50">
        <v>45</v>
      </c>
      <c r="G243" s="45">
        <v>1</v>
      </c>
      <c r="H243" s="46">
        <v>40149692</v>
      </c>
      <c r="I243" s="46">
        <v>28524</v>
      </c>
    </row>
    <row r="244" spans="1:9" ht="15">
      <c r="A244" s="43">
        <v>242</v>
      </c>
      <c r="B244" s="48" t="s">
        <v>1582</v>
      </c>
      <c r="C244" s="48" t="s">
        <v>1583</v>
      </c>
      <c r="D244" s="184">
        <v>44490</v>
      </c>
      <c r="E244" s="44" t="s">
        <v>24</v>
      </c>
      <c r="F244" s="50">
        <v>43</v>
      </c>
      <c r="G244" s="45">
        <v>1</v>
      </c>
      <c r="H244" s="176">
        <v>40068530</v>
      </c>
      <c r="I244" s="176">
        <v>25823</v>
      </c>
    </row>
    <row r="245" spans="1:9" ht="15">
      <c r="A245" s="43">
        <v>243</v>
      </c>
      <c r="B245" s="48" t="s">
        <v>718</v>
      </c>
      <c r="C245" s="48" t="s">
        <v>719</v>
      </c>
      <c r="D245" s="150">
        <v>43265</v>
      </c>
      <c r="E245" s="49" t="s">
        <v>162</v>
      </c>
      <c r="F245" s="50">
        <v>49</v>
      </c>
      <c r="G245" s="45">
        <v>1</v>
      </c>
      <c r="H245" s="46">
        <v>39916586</v>
      </c>
      <c r="I245" s="46">
        <v>28502</v>
      </c>
    </row>
    <row r="246" spans="1:9" ht="15">
      <c r="A246" s="43">
        <v>244</v>
      </c>
      <c r="B246" s="44" t="s">
        <v>1279</v>
      </c>
      <c r="C246" s="44" t="s">
        <v>1279</v>
      </c>
      <c r="D246" s="150">
        <v>42705</v>
      </c>
      <c r="E246" s="44" t="s">
        <v>70</v>
      </c>
      <c r="F246" s="51"/>
      <c r="G246" s="45">
        <v>1</v>
      </c>
      <c r="H246" s="136">
        <v>39778670</v>
      </c>
      <c r="I246" s="136">
        <v>30374</v>
      </c>
    </row>
    <row r="247" spans="1:9" ht="15">
      <c r="A247" s="43">
        <v>245</v>
      </c>
      <c r="B247" s="48" t="s">
        <v>1623</v>
      </c>
      <c r="C247" s="48" t="s">
        <v>1623</v>
      </c>
      <c r="D247" s="184">
        <v>44525</v>
      </c>
      <c r="E247" s="44" t="s">
        <v>15</v>
      </c>
      <c r="F247" s="50">
        <v>58</v>
      </c>
      <c r="G247" s="45">
        <v>1</v>
      </c>
      <c r="H247" s="176">
        <v>39747347</v>
      </c>
      <c r="I247" s="176">
        <v>25533</v>
      </c>
    </row>
    <row r="248" spans="1:9" ht="15">
      <c r="A248" s="43">
        <v>246</v>
      </c>
      <c r="B248" s="54" t="s">
        <v>385</v>
      </c>
      <c r="C248" s="48" t="s">
        <v>386</v>
      </c>
      <c r="D248" s="150">
        <v>43573</v>
      </c>
      <c r="E248" s="49" t="s">
        <v>24</v>
      </c>
      <c r="F248" s="50">
        <v>28</v>
      </c>
      <c r="G248" s="45">
        <v>1</v>
      </c>
      <c r="H248" s="46">
        <v>39481655</v>
      </c>
      <c r="I248" s="47">
        <v>28485</v>
      </c>
    </row>
    <row r="249" spans="1:9" ht="15">
      <c r="A249" s="43">
        <v>247</v>
      </c>
      <c r="B249" s="48" t="s">
        <v>555</v>
      </c>
      <c r="C249" s="48" t="s">
        <v>556</v>
      </c>
      <c r="D249" s="150">
        <v>43447</v>
      </c>
      <c r="E249" s="44" t="s">
        <v>154</v>
      </c>
      <c r="F249" s="50">
        <v>48</v>
      </c>
      <c r="G249" s="45">
        <v>1</v>
      </c>
      <c r="H249" s="46">
        <v>39169930</v>
      </c>
      <c r="I249" s="46">
        <v>27693</v>
      </c>
    </row>
    <row r="250" spans="1:9" ht="15">
      <c r="A250" s="43">
        <v>248</v>
      </c>
      <c r="B250" s="44" t="s">
        <v>1036</v>
      </c>
      <c r="C250" s="44" t="s">
        <v>1037</v>
      </c>
      <c r="D250" s="150">
        <v>42964</v>
      </c>
      <c r="E250" s="44" t="s">
        <v>154</v>
      </c>
      <c r="F250" s="146">
        <v>16</v>
      </c>
      <c r="G250" s="45">
        <v>1</v>
      </c>
      <c r="H250" s="46">
        <v>38687800</v>
      </c>
      <c r="I250" s="46">
        <v>29745</v>
      </c>
    </row>
    <row r="251" spans="1:9" ht="15">
      <c r="A251" s="43">
        <v>249</v>
      </c>
      <c r="B251" s="48" t="s">
        <v>54</v>
      </c>
      <c r="C251" s="48" t="s">
        <v>54</v>
      </c>
      <c r="D251" s="150">
        <v>44042</v>
      </c>
      <c r="E251" s="44" t="s">
        <v>15</v>
      </c>
      <c r="F251" s="50">
        <v>75</v>
      </c>
      <c r="G251" s="45">
        <v>1</v>
      </c>
      <c r="H251" s="46">
        <v>38255142</v>
      </c>
      <c r="I251" s="137">
        <v>25978</v>
      </c>
    </row>
    <row r="252" spans="1:9" ht="15">
      <c r="A252" s="43">
        <v>250</v>
      </c>
      <c r="B252" s="44" t="s">
        <v>242</v>
      </c>
      <c r="C252" s="44" t="s">
        <v>243</v>
      </c>
      <c r="D252" s="150">
        <v>43762</v>
      </c>
      <c r="E252" s="44" t="s">
        <v>154</v>
      </c>
      <c r="F252" s="50"/>
      <c r="G252" s="45">
        <v>1</v>
      </c>
      <c r="H252" s="137">
        <v>38115107</v>
      </c>
      <c r="I252" s="137">
        <v>34660</v>
      </c>
    </row>
    <row r="253" spans="1:9" ht="15">
      <c r="A253" s="43">
        <v>251</v>
      </c>
      <c r="B253" s="48" t="s">
        <v>1720</v>
      </c>
      <c r="C253" s="48" t="s">
        <v>1721</v>
      </c>
      <c r="D253" s="184">
        <v>44658</v>
      </c>
      <c r="E253" s="44" t="s">
        <v>24</v>
      </c>
      <c r="F253" s="50">
        <v>60</v>
      </c>
      <c r="G253" s="45">
        <v>1</v>
      </c>
      <c r="H253" s="176">
        <v>38034507</v>
      </c>
      <c r="I253" s="176">
        <v>21765</v>
      </c>
    </row>
    <row r="254" spans="1:9" ht="15">
      <c r="A254" s="43">
        <v>252</v>
      </c>
      <c r="B254" s="44" t="s">
        <v>150</v>
      </c>
      <c r="C254" s="44" t="s">
        <v>151</v>
      </c>
      <c r="D254" s="150">
        <v>43251</v>
      </c>
      <c r="E254" s="44" t="s">
        <v>70</v>
      </c>
      <c r="F254" s="50"/>
      <c r="G254" s="45">
        <v>1</v>
      </c>
      <c r="H254" s="46">
        <v>37844660</v>
      </c>
      <c r="I254" s="46">
        <v>27002</v>
      </c>
    </row>
    <row r="255" spans="1:9" ht="15">
      <c r="A255" s="43">
        <v>253</v>
      </c>
      <c r="B255" s="44" t="s">
        <v>595</v>
      </c>
      <c r="C255" s="44" t="s">
        <v>595</v>
      </c>
      <c r="D255" s="150">
        <v>43440</v>
      </c>
      <c r="E255" s="44" t="s">
        <v>154</v>
      </c>
      <c r="F255" s="50">
        <v>50</v>
      </c>
      <c r="G255" s="45">
        <v>1</v>
      </c>
      <c r="H255" s="137">
        <v>37708019</v>
      </c>
      <c r="I255" s="137">
        <v>26277</v>
      </c>
    </row>
    <row r="256" spans="1:9" ht="15">
      <c r="A256" s="43">
        <v>254</v>
      </c>
      <c r="B256" s="44" t="s">
        <v>1181</v>
      </c>
      <c r="C256" s="44" t="s">
        <v>1182</v>
      </c>
      <c r="D256" s="150">
        <v>42782</v>
      </c>
      <c r="E256" s="44" t="s">
        <v>15</v>
      </c>
      <c r="F256" s="51">
        <v>35</v>
      </c>
      <c r="G256" s="45">
        <v>1</v>
      </c>
      <c r="H256" s="46">
        <v>37662308</v>
      </c>
      <c r="I256" s="46">
        <v>26494</v>
      </c>
    </row>
    <row r="257" spans="1:9" ht="15">
      <c r="A257" s="43">
        <v>255</v>
      </c>
      <c r="B257" s="48" t="s">
        <v>523</v>
      </c>
      <c r="C257" s="48" t="s">
        <v>524</v>
      </c>
      <c r="D257" s="150">
        <v>43496</v>
      </c>
      <c r="E257" s="49" t="s">
        <v>162</v>
      </c>
      <c r="F257" s="50">
        <v>48</v>
      </c>
      <c r="G257" s="45">
        <v>1</v>
      </c>
      <c r="H257" s="137">
        <v>37216507</v>
      </c>
      <c r="I257" s="137">
        <v>24079</v>
      </c>
    </row>
    <row r="258" spans="1:9" ht="15">
      <c r="A258" s="43">
        <v>256</v>
      </c>
      <c r="B258" s="48" t="s">
        <v>910</v>
      </c>
      <c r="C258" s="48" t="s">
        <v>911</v>
      </c>
      <c r="D258" s="150">
        <v>43097</v>
      </c>
      <c r="E258" s="49" t="s">
        <v>24</v>
      </c>
      <c r="F258" s="50">
        <v>33</v>
      </c>
      <c r="G258" s="45">
        <v>1</v>
      </c>
      <c r="H258" s="46">
        <v>36762955</v>
      </c>
      <c r="I258" s="46">
        <v>26518</v>
      </c>
    </row>
    <row r="259" spans="1:9" ht="15">
      <c r="A259" s="43">
        <v>257</v>
      </c>
      <c r="B259" s="48" t="s">
        <v>205</v>
      </c>
      <c r="C259" s="48" t="s">
        <v>206</v>
      </c>
      <c r="D259" s="150">
        <v>43825</v>
      </c>
      <c r="E259" s="44" t="s">
        <v>24</v>
      </c>
      <c r="F259" s="50"/>
      <c r="G259" s="45">
        <v>1</v>
      </c>
      <c r="H259" s="46">
        <v>36739645</v>
      </c>
      <c r="I259" s="46">
        <v>25759</v>
      </c>
    </row>
    <row r="260" spans="1:9" ht="15">
      <c r="A260" s="43">
        <v>258</v>
      </c>
      <c r="B260" s="48" t="s">
        <v>495</v>
      </c>
      <c r="C260" s="48" t="s">
        <v>496</v>
      </c>
      <c r="D260" s="150">
        <v>43377</v>
      </c>
      <c r="E260" s="49" t="s">
        <v>15</v>
      </c>
      <c r="F260" s="50">
        <v>44</v>
      </c>
      <c r="G260" s="45">
        <v>1</v>
      </c>
      <c r="H260" s="46">
        <v>36535777</v>
      </c>
      <c r="I260" s="46">
        <v>24960</v>
      </c>
    </row>
    <row r="261" spans="1:9" ht="15">
      <c r="A261" s="43">
        <v>259</v>
      </c>
      <c r="B261" s="48" t="s">
        <v>493</v>
      </c>
      <c r="C261" s="48" t="s">
        <v>494</v>
      </c>
      <c r="D261" s="150">
        <v>43503</v>
      </c>
      <c r="E261" s="44" t="s">
        <v>70</v>
      </c>
      <c r="F261" s="50">
        <v>56</v>
      </c>
      <c r="G261" s="45">
        <v>1</v>
      </c>
      <c r="H261" s="137">
        <v>36124840</v>
      </c>
      <c r="I261" s="137">
        <v>24810</v>
      </c>
    </row>
    <row r="262" spans="1:9" ht="15">
      <c r="A262" s="43">
        <v>260</v>
      </c>
      <c r="B262" s="48" t="s">
        <v>1710</v>
      </c>
      <c r="C262" s="48" t="s">
        <v>1711</v>
      </c>
      <c r="D262" s="184">
        <v>44644</v>
      </c>
      <c r="E262" s="44" t="s">
        <v>24</v>
      </c>
      <c r="F262" s="50">
        <v>63</v>
      </c>
      <c r="G262" s="45">
        <v>1</v>
      </c>
      <c r="H262" s="176">
        <v>36012115</v>
      </c>
      <c r="I262" s="176">
        <v>22735</v>
      </c>
    </row>
    <row r="263" spans="1:9" ht="15">
      <c r="A263" s="43">
        <v>261</v>
      </c>
      <c r="B263" s="44" t="s">
        <v>68</v>
      </c>
      <c r="C263" s="44" t="s">
        <v>69</v>
      </c>
      <c r="D263" s="150">
        <v>43895</v>
      </c>
      <c r="E263" s="44" t="s">
        <v>70</v>
      </c>
      <c r="F263" s="50">
        <v>72</v>
      </c>
      <c r="G263" s="45">
        <v>1</v>
      </c>
      <c r="H263" s="46">
        <v>35951715</v>
      </c>
      <c r="I263" s="46">
        <v>23934</v>
      </c>
    </row>
    <row r="264" spans="1:9" ht="15">
      <c r="A264" s="43">
        <v>262</v>
      </c>
      <c r="B264" s="48" t="s">
        <v>341</v>
      </c>
      <c r="C264" s="48" t="s">
        <v>341</v>
      </c>
      <c r="D264" s="150">
        <v>43643</v>
      </c>
      <c r="E264" s="44" t="s">
        <v>24</v>
      </c>
      <c r="F264" s="50">
        <v>70</v>
      </c>
      <c r="G264" s="45">
        <v>1</v>
      </c>
      <c r="H264" s="46">
        <v>35252745</v>
      </c>
      <c r="I264" s="47">
        <v>24958</v>
      </c>
    </row>
    <row r="265" spans="1:9" ht="15">
      <c r="A265" s="43">
        <v>263</v>
      </c>
      <c r="B265" s="48" t="s">
        <v>630</v>
      </c>
      <c r="C265" s="48" t="s">
        <v>631</v>
      </c>
      <c r="D265" s="150">
        <v>43391</v>
      </c>
      <c r="E265" s="44" t="s">
        <v>154</v>
      </c>
      <c r="F265" s="50">
        <v>40</v>
      </c>
      <c r="G265" s="45">
        <v>1</v>
      </c>
      <c r="H265" s="137">
        <v>35234265</v>
      </c>
      <c r="I265" s="137">
        <v>26053</v>
      </c>
    </row>
    <row r="266" spans="1:9" ht="15">
      <c r="A266" s="43">
        <v>264</v>
      </c>
      <c r="B266" s="48" t="s">
        <v>578</v>
      </c>
      <c r="C266" s="48" t="s">
        <v>579</v>
      </c>
      <c r="D266" s="150">
        <v>43426</v>
      </c>
      <c r="E266" s="49" t="s">
        <v>70</v>
      </c>
      <c r="F266" s="50">
        <v>82</v>
      </c>
      <c r="G266" s="45">
        <v>1</v>
      </c>
      <c r="H266" s="137">
        <v>34918450</v>
      </c>
      <c r="I266" s="137">
        <v>25184</v>
      </c>
    </row>
    <row r="267" spans="1:9" ht="15">
      <c r="A267" s="43">
        <v>265</v>
      </c>
      <c r="B267" s="55" t="s">
        <v>1280</v>
      </c>
      <c r="C267" s="53" t="s">
        <v>1281</v>
      </c>
      <c r="D267" s="150">
        <v>42635</v>
      </c>
      <c r="E267" s="49" t="s">
        <v>70</v>
      </c>
      <c r="F267" s="51"/>
      <c r="G267" s="45">
        <v>1</v>
      </c>
      <c r="H267" s="46">
        <v>34771663</v>
      </c>
      <c r="I267" s="136">
        <v>25623</v>
      </c>
    </row>
    <row r="268" spans="1:9" ht="15">
      <c r="A268" s="43">
        <v>266</v>
      </c>
      <c r="B268" s="48" t="s">
        <v>888</v>
      </c>
      <c r="C268" s="48" t="s">
        <v>889</v>
      </c>
      <c r="D268" s="150">
        <v>43118</v>
      </c>
      <c r="E268" s="49" t="s">
        <v>154</v>
      </c>
      <c r="F268" s="50"/>
      <c r="G268" s="45">
        <v>1</v>
      </c>
      <c r="H268" s="46">
        <v>34473263</v>
      </c>
      <c r="I268" s="46">
        <v>23745</v>
      </c>
    </row>
    <row r="269" spans="1:9" ht="15">
      <c r="A269" s="43">
        <v>267</v>
      </c>
      <c r="B269" s="48" t="s">
        <v>1610</v>
      </c>
      <c r="C269" s="48" t="s">
        <v>1611</v>
      </c>
      <c r="D269" s="184">
        <v>44518</v>
      </c>
      <c r="E269" s="44" t="s">
        <v>15</v>
      </c>
      <c r="F269" s="50">
        <v>55</v>
      </c>
      <c r="G269" s="45">
        <v>1</v>
      </c>
      <c r="H269" s="176">
        <v>34139125</v>
      </c>
      <c r="I269" s="176">
        <v>20314</v>
      </c>
    </row>
    <row r="270" spans="1:9" ht="15">
      <c r="A270" s="43">
        <v>268</v>
      </c>
      <c r="B270" s="44" t="s">
        <v>337</v>
      </c>
      <c r="C270" s="44" t="s">
        <v>338</v>
      </c>
      <c r="D270" s="150">
        <v>43671</v>
      </c>
      <c r="E270" s="44" t="s">
        <v>154</v>
      </c>
      <c r="F270" s="50">
        <v>55</v>
      </c>
      <c r="G270" s="45">
        <v>1</v>
      </c>
      <c r="H270" s="46">
        <v>34039462</v>
      </c>
      <c r="I270" s="47">
        <v>25084</v>
      </c>
    </row>
    <row r="271" spans="1:9" ht="15">
      <c r="A271" s="43">
        <v>269</v>
      </c>
      <c r="B271" s="44" t="s">
        <v>832</v>
      </c>
      <c r="C271" s="44" t="s">
        <v>833</v>
      </c>
      <c r="D271" s="150">
        <v>43181</v>
      </c>
      <c r="E271" s="44" t="s">
        <v>70</v>
      </c>
      <c r="F271" s="50"/>
      <c r="G271" s="45">
        <v>1</v>
      </c>
      <c r="H271" s="46">
        <v>33875005</v>
      </c>
      <c r="I271" s="46">
        <v>25840</v>
      </c>
    </row>
    <row r="272" spans="1:9" ht="15">
      <c r="A272" s="43">
        <v>270</v>
      </c>
      <c r="B272" s="44" t="s">
        <v>459</v>
      </c>
      <c r="C272" s="44" t="s">
        <v>460</v>
      </c>
      <c r="D272" s="150">
        <v>43538</v>
      </c>
      <c r="E272" s="44" t="s">
        <v>154</v>
      </c>
      <c r="F272" s="50">
        <v>45</v>
      </c>
      <c r="G272" s="45">
        <v>1</v>
      </c>
      <c r="H272" s="137">
        <v>33594965</v>
      </c>
      <c r="I272" s="137">
        <v>24302</v>
      </c>
    </row>
    <row r="273" spans="1:9" ht="15">
      <c r="A273" s="43">
        <v>271</v>
      </c>
      <c r="B273" s="44" t="s">
        <v>860</v>
      </c>
      <c r="C273" s="44" t="s">
        <v>861</v>
      </c>
      <c r="D273" s="150">
        <v>43153</v>
      </c>
      <c r="E273" s="44" t="s">
        <v>154</v>
      </c>
      <c r="F273" s="50"/>
      <c r="G273" s="45">
        <v>1</v>
      </c>
      <c r="H273" s="136">
        <v>33341942</v>
      </c>
      <c r="I273" s="47">
        <v>22963</v>
      </c>
    </row>
    <row r="274" spans="1:9" ht="15">
      <c r="A274" s="43">
        <v>272</v>
      </c>
      <c r="B274" s="44" t="s">
        <v>111</v>
      </c>
      <c r="C274" s="44" t="s">
        <v>112</v>
      </c>
      <c r="D274" s="150">
        <v>43853</v>
      </c>
      <c r="E274" s="44" t="s">
        <v>70</v>
      </c>
      <c r="F274" s="50">
        <v>44</v>
      </c>
      <c r="G274" s="45">
        <v>1</v>
      </c>
      <c r="H274" s="46">
        <v>33175085</v>
      </c>
      <c r="I274" s="47">
        <v>21232</v>
      </c>
    </row>
    <row r="275" spans="1:9" ht="15">
      <c r="A275" s="43">
        <v>273</v>
      </c>
      <c r="B275" s="44" t="s">
        <v>884</v>
      </c>
      <c r="C275" s="44" t="s">
        <v>885</v>
      </c>
      <c r="D275" s="150">
        <v>43125</v>
      </c>
      <c r="E275" s="44" t="s">
        <v>154</v>
      </c>
      <c r="F275" s="50"/>
      <c r="G275" s="45">
        <v>1</v>
      </c>
      <c r="H275" s="46">
        <v>32776225</v>
      </c>
      <c r="I275" s="46">
        <v>22404</v>
      </c>
    </row>
    <row r="276" spans="1:9" ht="15">
      <c r="A276" s="43">
        <v>274</v>
      </c>
      <c r="B276" s="48" t="s">
        <v>994</v>
      </c>
      <c r="C276" s="48" t="s">
        <v>995</v>
      </c>
      <c r="D276" s="150">
        <v>42999</v>
      </c>
      <c r="E276" s="49" t="s">
        <v>15</v>
      </c>
      <c r="F276" s="50">
        <v>60</v>
      </c>
      <c r="G276" s="45">
        <v>1</v>
      </c>
      <c r="H276" s="46">
        <v>32649801</v>
      </c>
      <c r="I276" s="46">
        <v>24272</v>
      </c>
    </row>
    <row r="277" spans="1:9" ht="15">
      <c r="A277" s="43">
        <v>275</v>
      </c>
      <c r="B277" s="44" t="s">
        <v>423</v>
      </c>
      <c r="C277" s="44" t="s">
        <v>424</v>
      </c>
      <c r="D277" s="150">
        <v>43517</v>
      </c>
      <c r="E277" s="44" t="s">
        <v>30</v>
      </c>
      <c r="F277" s="50">
        <v>41</v>
      </c>
      <c r="G277" s="45">
        <v>1</v>
      </c>
      <c r="H277" s="46">
        <v>32591990</v>
      </c>
      <c r="I277" s="46">
        <v>22010</v>
      </c>
    </row>
    <row r="278" spans="1:9" ht="15">
      <c r="A278" s="43">
        <v>276</v>
      </c>
      <c r="B278" s="53" t="s">
        <v>1139</v>
      </c>
      <c r="C278" s="53" t="s">
        <v>1140</v>
      </c>
      <c r="D278" s="150">
        <v>42824</v>
      </c>
      <c r="E278" s="49" t="s">
        <v>15</v>
      </c>
      <c r="F278" s="50">
        <v>67</v>
      </c>
      <c r="G278" s="45">
        <v>1</v>
      </c>
      <c r="H278" s="46">
        <v>32393202</v>
      </c>
      <c r="I278" s="46">
        <v>24677</v>
      </c>
    </row>
    <row r="279" spans="1:9" ht="15">
      <c r="A279" s="43">
        <v>277</v>
      </c>
      <c r="B279" s="129" t="s">
        <v>1425</v>
      </c>
      <c r="C279" s="129" t="s">
        <v>1426</v>
      </c>
      <c r="D279" s="154">
        <v>44357</v>
      </c>
      <c r="E279" s="129" t="s">
        <v>15</v>
      </c>
      <c r="F279" s="147">
        <v>46</v>
      </c>
      <c r="G279" s="45">
        <v>1</v>
      </c>
      <c r="H279" s="64">
        <v>32226865</v>
      </c>
      <c r="I279" s="64">
        <v>19193</v>
      </c>
    </row>
    <row r="280" spans="1:9" ht="15">
      <c r="A280" s="43">
        <v>278</v>
      </c>
      <c r="B280" s="48" t="s">
        <v>741</v>
      </c>
      <c r="C280" s="48" t="s">
        <v>742</v>
      </c>
      <c r="D280" s="150">
        <v>43280</v>
      </c>
      <c r="E280" s="44" t="s">
        <v>162</v>
      </c>
      <c r="F280" s="50">
        <v>47</v>
      </c>
      <c r="G280" s="45">
        <v>1</v>
      </c>
      <c r="H280" s="46">
        <v>32136095</v>
      </c>
      <c r="I280" s="46">
        <v>22036</v>
      </c>
    </row>
    <row r="281" spans="1:9" ht="15">
      <c r="A281" s="43">
        <v>279</v>
      </c>
      <c r="B281" s="48" t="s">
        <v>1533</v>
      </c>
      <c r="C281" s="48" t="s">
        <v>1533</v>
      </c>
      <c r="D281" s="184">
        <v>44441</v>
      </c>
      <c r="E281" s="44" t="s">
        <v>21</v>
      </c>
      <c r="F281" s="50"/>
      <c r="G281" s="45">
        <v>1</v>
      </c>
      <c r="H281" s="176">
        <v>31806139</v>
      </c>
      <c r="I281" s="176">
        <v>21558</v>
      </c>
    </row>
    <row r="282" spans="1:9" ht="15">
      <c r="A282" s="43">
        <v>280</v>
      </c>
      <c r="B282" s="48" t="s">
        <v>429</v>
      </c>
      <c r="C282" s="48" t="s">
        <v>430</v>
      </c>
      <c r="D282" s="150">
        <v>43552</v>
      </c>
      <c r="E282" s="44" t="s">
        <v>70</v>
      </c>
      <c r="F282" s="50">
        <v>77</v>
      </c>
      <c r="G282" s="45">
        <v>1</v>
      </c>
      <c r="H282" s="137">
        <v>31805520</v>
      </c>
      <c r="I282" s="137">
        <v>21485</v>
      </c>
    </row>
    <row r="283" spans="1:9" ht="15">
      <c r="A283" s="43">
        <v>281</v>
      </c>
      <c r="B283" s="44" t="s">
        <v>702</v>
      </c>
      <c r="C283" s="44" t="s">
        <v>703</v>
      </c>
      <c r="D283" s="150">
        <v>43314</v>
      </c>
      <c r="E283" s="44" t="s">
        <v>70</v>
      </c>
      <c r="F283" s="50"/>
      <c r="G283" s="45">
        <v>1</v>
      </c>
      <c r="H283" s="46">
        <v>31717741</v>
      </c>
      <c r="I283" s="46">
        <v>24942</v>
      </c>
    </row>
    <row r="284" spans="1:9" ht="15">
      <c r="A284" s="43">
        <v>282</v>
      </c>
      <c r="B284" s="55" t="s">
        <v>1282</v>
      </c>
      <c r="C284" s="53" t="s">
        <v>1283</v>
      </c>
      <c r="D284" s="150">
        <v>42649</v>
      </c>
      <c r="E284" s="49" t="s">
        <v>15</v>
      </c>
      <c r="F284" s="51">
        <v>36</v>
      </c>
      <c r="G284" s="45">
        <v>1</v>
      </c>
      <c r="H284" s="136">
        <v>31688350</v>
      </c>
      <c r="I284" s="136">
        <v>36247</v>
      </c>
    </row>
    <row r="285" spans="1:9" ht="15">
      <c r="A285" s="43">
        <v>283</v>
      </c>
      <c r="B285" s="48" t="s">
        <v>1114</v>
      </c>
      <c r="C285" s="48" t="s">
        <v>1115</v>
      </c>
      <c r="D285" s="150">
        <v>42852</v>
      </c>
      <c r="E285" s="49" t="s">
        <v>162</v>
      </c>
      <c r="F285" s="50">
        <v>51</v>
      </c>
      <c r="G285" s="45">
        <v>1</v>
      </c>
      <c r="H285" s="46">
        <v>31637802</v>
      </c>
      <c r="I285" s="46">
        <v>21676</v>
      </c>
    </row>
    <row r="286" spans="1:9" ht="15">
      <c r="A286" s="43">
        <v>284</v>
      </c>
      <c r="B286" s="48" t="s">
        <v>941</v>
      </c>
      <c r="C286" s="48" t="s">
        <v>941</v>
      </c>
      <c r="D286" s="150">
        <v>43062</v>
      </c>
      <c r="E286" s="49" t="s">
        <v>70</v>
      </c>
      <c r="F286" s="50"/>
      <c r="G286" s="45">
        <v>1</v>
      </c>
      <c r="H286" s="46">
        <v>31471045</v>
      </c>
      <c r="I286" s="46">
        <v>23590</v>
      </c>
    </row>
    <row r="287" spans="1:9" ht="15">
      <c r="A287" s="43">
        <v>285</v>
      </c>
      <c r="B287" s="48" t="s">
        <v>1007</v>
      </c>
      <c r="C287" s="48" t="s">
        <v>1008</v>
      </c>
      <c r="D287" s="150">
        <v>42992</v>
      </c>
      <c r="E287" s="49" t="s">
        <v>162</v>
      </c>
      <c r="F287" s="50">
        <v>49</v>
      </c>
      <c r="G287" s="45">
        <v>1</v>
      </c>
      <c r="H287" s="46">
        <v>31390941</v>
      </c>
      <c r="I287" s="46">
        <v>23109</v>
      </c>
    </row>
    <row r="288" spans="1:9" ht="15">
      <c r="A288" s="43">
        <v>286</v>
      </c>
      <c r="B288" s="48" t="s">
        <v>954</v>
      </c>
      <c r="C288" s="48" t="s">
        <v>954</v>
      </c>
      <c r="D288" s="150">
        <v>43041</v>
      </c>
      <c r="E288" s="49" t="s">
        <v>162</v>
      </c>
      <c r="F288" s="50">
        <v>61</v>
      </c>
      <c r="G288" s="45">
        <v>1</v>
      </c>
      <c r="H288" s="136">
        <v>31291519</v>
      </c>
      <c r="I288" s="47">
        <v>22797</v>
      </c>
    </row>
    <row r="289" spans="1:9" ht="15">
      <c r="A289" s="43">
        <v>287</v>
      </c>
      <c r="B289" s="44" t="s">
        <v>305</v>
      </c>
      <c r="C289" s="44" t="s">
        <v>306</v>
      </c>
      <c r="D289" s="150">
        <v>43727</v>
      </c>
      <c r="E289" s="44" t="s">
        <v>21</v>
      </c>
      <c r="F289" s="50">
        <v>68</v>
      </c>
      <c r="G289" s="45">
        <v>1</v>
      </c>
      <c r="H289" s="46">
        <v>31155212</v>
      </c>
      <c r="I289" s="46">
        <v>22330</v>
      </c>
    </row>
    <row r="290" spans="1:9" ht="15">
      <c r="A290" s="43">
        <v>288</v>
      </c>
      <c r="B290" s="44" t="s">
        <v>893</v>
      </c>
      <c r="C290" s="44" t="s">
        <v>894</v>
      </c>
      <c r="D290" s="150">
        <v>43111</v>
      </c>
      <c r="E290" s="44" t="s">
        <v>24</v>
      </c>
      <c r="F290" s="50">
        <v>42</v>
      </c>
      <c r="G290" s="45">
        <v>1</v>
      </c>
      <c r="H290" s="46">
        <v>31128947</v>
      </c>
      <c r="I290" s="46">
        <v>21323</v>
      </c>
    </row>
    <row r="291" spans="1:9" ht="15">
      <c r="A291" s="43">
        <v>289</v>
      </c>
      <c r="B291" s="44" t="s">
        <v>229</v>
      </c>
      <c r="C291" s="44" t="s">
        <v>230</v>
      </c>
      <c r="D291" s="150">
        <v>43776</v>
      </c>
      <c r="E291" s="44" t="s">
        <v>15</v>
      </c>
      <c r="F291" s="50">
        <v>40</v>
      </c>
      <c r="G291" s="45">
        <v>1</v>
      </c>
      <c r="H291" s="137">
        <v>31060720</v>
      </c>
      <c r="I291" s="137">
        <v>19980</v>
      </c>
    </row>
    <row r="292" spans="1:9" ht="15">
      <c r="A292" s="43">
        <v>290</v>
      </c>
      <c r="B292" s="48" t="s">
        <v>1460</v>
      </c>
      <c r="C292" s="48" t="s">
        <v>1461</v>
      </c>
      <c r="D292" s="167">
        <v>44385</v>
      </c>
      <c r="E292" s="49" t="s">
        <v>24</v>
      </c>
      <c r="F292" s="50">
        <v>53</v>
      </c>
      <c r="G292" s="45">
        <v>1</v>
      </c>
      <c r="H292" s="171">
        <v>30842455</v>
      </c>
      <c r="I292" s="171">
        <v>21993</v>
      </c>
    </row>
    <row r="293" spans="1:9" ht="15">
      <c r="A293" s="43">
        <v>291</v>
      </c>
      <c r="B293" s="44" t="s">
        <v>1284</v>
      </c>
      <c r="C293" s="44" t="s">
        <v>1285</v>
      </c>
      <c r="D293" s="150">
        <v>42642</v>
      </c>
      <c r="E293" s="49" t="s">
        <v>154</v>
      </c>
      <c r="F293" s="51"/>
      <c r="G293" s="45">
        <v>1</v>
      </c>
      <c r="H293" s="136">
        <v>30504876</v>
      </c>
      <c r="I293" s="136">
        <v>21964</v>
      </c>
    </row>
    <row r="294" spans="1:9" ht="15">
      <c r="A294" s="43">
        <v>292</v>
      </c>
      <c r="B294" s="48" t="s">
        <v>549</v>
      </c>
      <c r="C294" s="48" t="s">
        <v>550</v>
      </c>
      <c r="D294" s="150">
        <v>43475</v>
      </c>
      <c r="E294" s="49" t="s">
        <v>15</v>
      </c>
      <c r="F294" s="50">
        <v>37</v>
      </c>
      <c r="G294" s="45">
        <v>1</v>
      </c>
      <c r="H294" s="46">
        <v>30441048</v>
      </c>
      <c r="I294" s="46">
        <v>19844</v>
      </c>
    </row>
    <row r="295" spans="1:9" ht="15">
      <c r="A295" s="43">
        <v>293</v>
      </c>
      <c r="B295" s="55" t="s">
        <v>1286</v>
      </c>
      <c r="C295" s="59" t="s">
        <v>1287</v>
      </c>
      <c r="D295" s="150">
        <v>42600</v>
      </c>
      <c r="E295" s="56" t="s">
        <v>70</v>
      </c>
      <c r="F295" s="50"/>
      <c r="G295" s="45">
        <v>1</v>
      </c>
      <c r="H295" s="137">
        <v>30214468</v>
      </c>
      <c r="I295" s="137">
        <v>23262</v>
      </c>
    </row>
    <row r="296" spans="1:9" ht="15">
      <c r="A296" s="43">
        <v>294</v>
      </c>
      <c r="B296" s="48" t="s">
        <v>955</v>
      </c>
      <c r="C296" s="48" t="s">
        <v>956</v>
      </c>
      <c r="D296" s="150">
        <v>43041</v>
      </c>
      <c r="E296" s="49" t="s">
        <v>162</v>
      </c>
      <c r="F296" s="50">
        <v>55</v>
      </c>
      <c r="G296" s="45">
        <v>1</v>
      </c>
      <c r="H296" s="136">
        <v>29722933</v>
      </c>
      <c r="I296" s="47">
        <v>21858</v>
      </c>
    </row>
    <row r="297" spans="1:9" ht="15">
      <c r="A297" s="43">
        <v>295</v>
      </c>
      <c r="B297" s="48" t="s">
        <v>1655</v>
      </c>
      <c r="C297" s="48" t="s">
        <v>1656</v>
      </c>
      <c r="D297" s="184">
        <v>44567</v>
      </c>
      <c r="E297" s="44" t="s">
        <v>15</v>
      </c>
      <c r="F297" s="50">
        <v>54</v>
      </c>
      <c r="G297" s="45">
        <v>1</v>
      </c>
      <c r="H297" s="176">
        <v>29637320</v>
      </c>
      <c r="I297" s="176">
        <v>16598</v>
      </c>
    </row>
    <row r="298" spans="1:9" ht="15">
      <c r="A298" s="43">
        <v>296</v>
      </c>
      <c r="B298" s="48" t="s">
        <v>1503</v>
      </c>
      <c r="C298" s="48" t="s">
        <v>1504</v>
      </c>
      <c r="D298" s="184">
        <v>44420</v>
      </c>
      <c r="E298" s="44" t="s">
        <v>15</v>
      </c>
      <c r="F298" s="50">
        <v>42</v>
      </c>
      <c r="G298" s="45">
        <v>1</v>
      </c>
      <c r="H298" s="176">
        <v>29405980</v>
      </c>
      <c r="I298" s="176">
        <v>18601</v>
      </c>
    </row>
    <row r="299" spans="1:9" ht="15">
      <c r="A299" s="43">
        <v>297</v>
      </c>
      <c r="B299" s="54" t="s">
        <v>637</v>
      </c>
      <c r="C299" s="48" t="s">
        <v>638</v>
      </c>
      <c r="D299" s="150">
        <v>43398</v>
      </c>
      <c r="E299" s="49" t="s">
        <v>15</v>
      </c>
      <c r="F299" s="50">
        <v>45</v>
      </c>
      <c r="G299" s="45">
        <v>1</v>
      </c>
      <c r="H299" s="137">
        <v>29367335</v>
      </c>
      <c r="I299" s="137">
        <v>27955</v>
      </c>
    </row>
    <row r="300" spans="1:9" ht="15">
      <c r="A300" s="43">
        <v>298</v>
      </c>
      <c r="B300" s="44" t="s">
        <v>352</v>
      </c>
      <c r="C300" s="44" t="s">
        <v>353</v>
      </c>
      <c r="D300" s="150">
        <v>43608</v>
      </c>
      <c r="E300" s="44" t="s">
        <v>162</v>
      </c>
      <c r="F300" s="50">
        <v>53</v>
      </c>
      <c r="G300" s="45">
        <v>1</v>
      </c>
      <c r="H300" s="137">
        <v>29234005</v>
      </c>
      <c r="I300" s="137">
        <v>20051</v>
      </c>
    </row>
    <row r="301" spans="1:9" ht="15">
      <c r="A301" s="43">
        <v>299</v>
      </c>
      <c r="B301" s="48" t="s">
        <v>1106</v>
      </c>
      <c r="C301" s="48" t="s">
        <v>1107</v>
      </c>
      <c r="D301" s="150">
        <v>42866</v>
      </c>
      <c r="E301" s="49" t="s">
        <v>15</v>
      </c>
      <c r="F301" s="50">
        <v>36</v>
      </c>
      <c r="G301" s="45">
        <v>1</v>
      </c>
      <c r="H301" s="46">
        <v>29185215</v>
      </c>
      <c r="I301" s="46">
        <v>20618</v>
      </c>
    </row>
    <row r="302" spans="1:9" ht="15">
      <c r="A302" s="43">
        <v>300</v>
      </c>
      <c r="B302" s="48" t="s">
        <v>985</v>
      </c>
      <c r="C302" s="48" t="s">
        <v>986</v>
      </c>
      <c r="D302" s="150">
        <v>43006</v>
      </c>
      <c r="E302" s="49" t="s">
        <v>15</v>
      </c>
      <c r="F302" s="50"/>
      <c r="G302" s="45">
        <v>1</v>
      </c>
      <c r="H302" s="46">
        <v>29170194</v>
      </c>
      <c r="I302" s="46">
        <v>21119</v>
      </c>
    </row>
    <row r="303" spans="1:9" ht="15">
      <c r="A303" s="43">
        <v>301</v>
      </c>
      <c r="B303" s="44" t="s">
        <v>361</v>
      </c>
      <c r="C303" s="44" t="s">
        <v>362</v>
      </c>
      <c r="D303" s="150">
        <v>43622</v>
      </c>
      <c r="E303" s="44" t="s">
        <v>154</v>
      </c>
      <c r="F303" s="50">
        <v>50</v>
      </c>
      <c r="G303" s="45">
        <v>1</v>
      </c>
      <c r="H303" s="46">
        <v>28991830</v>
      </c>
      <c r="I303" s="47">
        <v>21452</v>
      </c>
    </row>
    <row r="304" spans="1:9" ht="15">
      <c r="A304" s="43">
        <v>302</v>
      </c>
      <c r="B304" s="48" t="s">
        <v>1439</v>
      </c>
      <c r="C304" s="48" t="s">
        <v>1440</v>
      </c>
      <c r="D304" s="167">
        <v>44371</v>
      </c>
      <c r="E304" s="44" t="s">
        <v>15</v>
      </c>
      <c r="F304" s="50">
        <v>63</v>
      </c>
      <c r="G304" s="164">
        <v>1</v>
      </c>
      <c r="H304" s="168">
        <v>28943860</v>
      </c>
      <c r="I304" s="168">
        <v>20489</v>
      </c>
    </row>
    <row r="305" spans="1:9" ht="15">
      <c r="A305" s="43">
        <v>303</v>
      </c>
      <c r="B305" s="44" t="s">
        <v>547</v>
      </c>
      <c r="C305" s="44" t="s">
        <v>548</v>
      </c>
      <c r="D305" s="150">
        <v>43454</v>
      </c>
      <c r="E305" s="44" t="s">
        <v>70</v>
      </c>
      <c r="F305" s="50"/>
      <c r="G305" s="45">
        <v>1</v>
      </c>
      <c r="H305" s="46">
        <v>28822290</v>
      </c>
      <c r="I305" s="46">
        <v>22105</v>
      </c>
    </row>
    <row r="306" spans="1:9" ht="15">
      <c r="A306" s="43">
        <v>304</v>
      </c>
      <c r="B306" s="44" t="s">
        <v>751</v>
      </c>
      <c r="C306" s="44" t="s">
        <v>752</v>
      </c>
      <c r="D306" s="150">
        <v>43286</v>
      </c>
      <c r="E306" s="44" t="s">
        <v>154</v>
      </c>
      <c r="F306" s="50"/>
      <c r="G306" s="45">
        <v>1</v>
      </c>
      <c r="H306" s="46">
        <v>28818518</v>
      </c>
      <c r="I306" s="46">
        <v>20075</v>
      </c>
    </row>
    <row r="307" spans="1:9" ht="15">
      <c r="A307" s="43">
        <v>305</v>
      </c>
      <c r="B307" s="54" t="s">
        <v>1288</v>
      </c>
      <c r="C307" s="53" t="s">
        <v>1289</v>
      </c>
      <c r="D307" s="150">
        <v>42607</v>
      </c>
      <c r="E307" s="49" t="s">
        <v>154</v>
      </c>
      <c r="F307" s="51">
        <v>50</v>
      </c>
      <c r="G307" s="45">
        <v>1</v>
      </c>
      <c r="H307" s="138">
        <v>28652885</v>
      </c>
      <c r="I307" s="138">
        <v>21381</v>
      </c>
    </row>
    <row r="308" spans="1:9" ht="15">
      <c r="A308" s="43">
        <v>306</v>
      </c>
      <c r="B308" s="48" t="s">
        <v>1529</v>
      </c>
      <c r="C308" s="48" t="s">
        <v>1530</v>
      </c>
      <c r="D308" s="184">
        <v>44434</v>
      </c>
      <c r="E308" s="44" t="s">
        <v>70</v>
      </c>
      <c r="F308" s="50"/>
      <c r="G308" s="45">
        <v>1</v>
      </c>
      <c r="H308" s="176">
        <v>28643530</v>
      </c>
      <c r="I308" s="176">
        <v>18560</v>
      </c>
    </row>
    <row r="309" spans="1:9" ht="15">
      <c r="A309" s="43">
        <v>307</v>
      </c>
      <c r="B309" s="48" t="s">
        <v>906</v>
      </c>
      <c r="C309" s="48" t="s">
        <v>907</v>
      </c>
      <c r="D309" s="150">
        <v>43104</v>
      </c>
      <c r="E309" s="49" t="s">
        <v>154</v>
      </c>
      <c r="F309" s="50">
        <v>28</v>
      </c>
      <c r="G309" s="45">
        <v>1</v>
      </c>
      <c r="H309" s="46">
        <v>28593685</v>
      </c>
      <c r="I309" s="46">
        <v>19150</v>
      </c>
    </row>
    <row r="310" spans="1:9" ht="15">
      <c r="A310" s="43">
        <v>308</v>
      </c>
      <c r="B310" s="44" t="s">
        <v>265</v>
      </c>
      <c r="C310" s="44" t="s">
        <v>265</v>
      </c>
      <c r="D310" s="150">
        <v>43790</v>
      </c>
      <c r="E310" s="44" t="s">
        <v>198</v>
      </c>
      <c r="F310" s="50"/>
      <c r="G310" s="45">
        <v>1</v>
      </c>
      <c r="H310" s="46">
        <v>28372200</v>
      </c>
      <c r="I310" s="46">
        <v>13001</v>
      </c>
    </row>
    <row r="311" spans="1:9" ht="15">
      <c r="A311" s="43">
        <v>309</v>
      </c>
      <c r="B311" s="55" t="s">
        <v>1290</v>
      </c>
      <c r="C311" s="53" t="s">
        <v>1291</v>
      </c>
      <c r="D311" s="150">
        <v>42726</v>
      </c>
      <c r="E311" s="44" t="s">
        <v>15</v>
      </c>
      <c r="F311" s="51">
        <v>36</v>
      </c>
      <c r="G311" s="45">
        <v>1</v>
      </c>
      <c r="H311" s="46">
        <v>28368475</v>
      </c>
      <c r="I311" s="46">
        <v>20654</v>
      </c>
    </row>
    <row r="312" spans="1:9" ht="15">
      <c r="A312" s="43">
        <v>310</v>
      </c>
      <c r="B312" s="44" t="s">
        <v>675</v>
      </c>
      <c r="C312" s="44" t="s">
        <v>676</v>
      </c>
      <c r="D312" s="150">
        <v>43370</v>
      </c>
      <c r="E312" s="44" t="s">
        <v>154</v>
      </c>
      <c r="F312" s="50">
        <v>40</v>
      </c>
      <c r="G312" s="45">
        <v>1</v>
      </c>
      <c r="H312" s="46">
        <v>28365631</v>
      </c>
      <c r="I312" s="46">
        <v>20000</v>
      </c>
    </row>
    <row r="313" spans="1:9" ht="15">
      <c r="A313" s="43">
        <v>311</v>
      </c>
      <c r="B313" s="48" t="s">
        <v>454</v>
      </c>
      <c r="C313" s="48" t="s">
        <v>454</v>
      </c>
      <c r="D313" s="150">
        <v>43566</v>
      </c>
      <c r="E313" s="44" t="s">
        <v>154</v>
      </c>
      <c r="F313" s="50">
        <v>45</v>
      </c>
      <c r="G313" s="45">
        <v>1</v>
      </c>
      <c r="H313" s="46">
        <v>28342093</v>
      </c>
      <c r="I313" s="46">
        <v>19249</v>
      </c>
    </row>
    <row r="314" spans="1:9" ht="15">
      <c r="A314" s="43">
        <v>312</v>
      </c>
      <c r="B314" s="48" t="s">
        <v>109</v>
      </c>
      <c r="C314" s="48" t="s">
        <v>110</v>
      </c>
      <c r="D314" s="150">
        <v>43860</v>
      </c>
      <c r="E314" s="44" t="s">
        <v>15</v>
      </c>
      <c r="F314" s="50">
        <v>35</v>
      </c>
      <c r="G314" s="45">
        <v>1</v>
      </c>
      <c r="H314" s="46">
        <v>28333905</v>
      </c>
      <c r="I314" s="47">
        <v>18238</v>
      </c>
    </row>
    <row r="315" spans="1:9" ht="15">
      <c r="A315" s="43">
        <v>313</v>
      </c>
      <c r="B315" s="44" t="s">
        <v>1292</v>
      </c>
      <c r="C315" s="44" t="s">
        <v>1293</v>
      </c>
      <c r="D315" s="150">
        <v>42621</v>
      </c>
      <c r="E315" s="44" t="s">
        <v>15</v>
      </c>
      <c r="F315" s="146">
        <v>54</v>
      </c>
      <c r="G315" s="45">
        <v>1</v>
      </c>
      <c r="H315" s="46">
        <v>28193194</v>
      </c>
      <c r="I315" s="46">
        <v>19953</v>
      </c>
    </row>
    <row r="316" spans="1:9" ht="15">
      <c r="A316" s="43">
        <v>314</v>
      </c>
      <c r="B316" s="44" t="s">
        <v>268</v>
      </c>
      <c r="C316" s="44" t="s">
        <v>268</v>
      </c>
      <c r="D316" s="150">
        <v>43720</v>
      </c>
      <c r="E316" s="44" t="s">
        <v>24</v>
      </c>
      <c r="F316" s="50">
        <v>58</v>
      </c>
      <c r="G316" s="45">
        <v>1</v>
      </c>
      <c r="H316" s="46">
        <v>27899657</v>
      </c>
      <c r="I316" s="47">
        <v>19956</v>
      </c>
    </row>
    <row r="317" spans="1:9" ht="15">
      <c r="A317" s="43">
        <v>315</v>
      </c>
      <c r="B317" s="44" t="s">
        <v>1432</v>
      </c>
      <c r="C317" s="44" t="s">
        <v>1431</v>
      </c>
      <c r="D317" s="150">
        <v>44364</v>
      </c>
      <c r="E317" s="162" t="s">
        <v>24</v>
      </c>
      <c r="F317" s="163">
        <v>57</v>
      </c>
      <c r="G317" s="164">
        <v>1</v>
      </c>
      <c r="H317" s="162">
        <v>27605355</v>
      </c>
      <c r="I317" s="162">
        <v>16949</v>
      </c>
    </row>
    <row r="318" spans="1:9" ht="15">
      <c r="A318" s="43">
        <v>316</v>
      </c>
      <c r="B318" s="44" t="s">
        <v>371</v>
      </c>
      <c r="C318" s="44" t="s">
        <v>372</v>
      </c>
      <c r="D318" s="150">
        <v>43636</v>
      </c>
      <c r="E318" s="44" t="s">
        <v>154</v>
      </c>
      <c r="F318" s="50">
        <v>48</v>
      </c>
      <c r="G318" s="45">
        <v>1</v>
      </c>
      <c r="H318" s="46">
        <v>27551315</v>
      </c>
      <c r="I318" s="47">
        <v>18587</v>
      </c>
    </row>
    <row r="319" spans="1:9" ht="15">
      <c r="A319" s="43">
        <v>317</v>
      </c>
      <c r="B319" s="53" t="s">
        <v>1185</v>
      </c>
      <c r="C319" s="53" t="s">
        <v>1186</v>
      </c>
      <c r="D319" s="150">
        <v>42782</v>
      </c>
      <c r="E319" s="49" t="s">
        <v>154</v>
      </c>
      <c r="F319" s="50">
        <v>40</v>
      </c>
      <c r="G319" s="45">
        <v>1</v>
      </c>
      <c r="H319" s="46">
        <v>27344320</v>
      </c>
      <c r="I319" s="46">
        <v>18907</v>
      </c>
    </row>
    <row r="320" spans="1:9" ht="15">
      <c r="A320" s="43">
        <v>318</v>
      </c>
      <c r="B320" s="55" t="s">
        <v>1294</v>
      </c>
      <c r="C320" s="60" t="s">
        <v>1294</v>
      </c>
      <c r="D320" s="150">
        <v>42600</v>
      </c>
      <c r="E320" s="49" t="s">
        <v>70</v>
      </c>
      <c r="F320" s="51"/>
      <c r="G320" s="45">
        <v>1</v>
      </c>
      <c r="H320" s="137">
        <v>27158974</v>
      </c>
      <c r="I320" s="137">
        <v>18030</v>
      </c>
    </row>
    <row r="321" spans="1:9" ht="15">
      <c r="A321" s="43">
        <v>319</v>
      </c>
      <c r="B321" s="48" t="s">
        <v>86</v>
      </c>
      <c r="C321" s="48" t="s">
        <v>87</v>
      </c>
      <c r="D321" s="150">
        <v>43860</v>
      </c>
      <c r="E321" s="44" t="s">
        <v>162</v>
      </c>
      <c r="F321" s="50">
        <v>50</v>
      </c>
      <c r="G321" s="45">
        <v>1</v>
      </c>
      <c r="H321" s="46">
        <v>26183080</v>
      </c>
      <c r="I321" s="47">
        <v>19707</v>
      </c>
    </row>
    <row r="322" spans="1:9" ht="15">
      <c r="A322" s="43">
        <v>320</v>
      </c>
      <c r="B322" s="48" t="s">
        <v>1505</v>
      </c>
      <c r="C322" s="48" t="s">
        <v>1506</v>
      </c>
      <c r="D322" s="184">
        <v>44427</v>
      </c>
      <c r="E322" s="44" t="s">
        <v>24</v>
      </c>
      <c r="F322" s="50">
        <v>34</v>
      </c>
      <c r="G322" s="45">
        <v>1</v>
      </c>
      <c r="H322" s="176">
        <v>26066450</v>
      </c>
      <c r="I322" s="176">
        <v>17430</v>
      </c>
    </row>
    <row r="323" spans="1:9" ht="15">
      <c r="A323" s="43">
        <v>321</v>
      </c>
      <c r="B323" s="53" t="s">
        <v>1208</v>
      </c>
      <c r="C323" s="53" t="s">
        <v>1209</v>
      </c>
      <c r="D323" s="150">
        <v>42733</v>
      </c>
      <c r="E323" s="56" t="s">
        <v>30</v>
      </c>
      <c r="F323" s="51">
        <v>29</v>
      </c>
      <c r="G323" s="45">
        <v>1</v>
      </c>
      <c r="H323" s="46">
        <v>26033272</v>
      </c>
      <c r="I323" s="46">
        <v>18302</v>
      </c>
    </row>
    <row r="324" spans="1:9" ht="15">
      <c r="A324" s="43">
        <v>322</v>
      </c>
      <c r="B324" s="44" t="s">
        <v>45</v>
      </c>
      <c r="C324" s="44" t="s">
        <v>45</v>
      </c>
      <c r="D324" s="150">
        <v>43888</v>
      </c>
      <c r="E324" s="44" t="s">
        <v>15</v>
      </c>
      <c r="F324" s="50">
        <v>62</v>
      </c>
      <c r="G324" s="45">
        <v>1</v>
      </c>
      <c r="H324" s="46">
        <v>25960795</v>
      </c>
      <c r="I324" s="47">
        <v>19523</v>
      </c>
    </row>
    <row r="325" spans="1:9" ht="15">
      <c r="A325" s="43">
        <v>323</v>
      </c>
      <c r="B325" s="44" t="s">
        <v>115</v>
      </c>
      <c r="C325" s="44" t="s">
        <v>116</v>
      </c>
      <c r="D325" s="150">
        <v>43895</v>
      </c>
      <c r="E325" s="44" t="s">
        <v>24</v>
      </c>
      <c r="F325" s="50">
        <v>56</v>
      </c>
      <c r="G325" s="45">
        <v>1</v>
      </c>
      <c r="H325" s="46">
        <v>25847440</v>
      </c>
      <c r="I325" s="46">
        <v>16936</v>
      </c>
    </row>
    <row r="326" spans="1:9" ht="15">
      <c r="A326" s="43">
        <v>324</v>
      </c>
      <c r="B326" s="44" t="s">
        <v>356</v>
      </c>
      <c r="C326" s="44" t="s">
        <v>356</v>
      </c>
      <c r="D326" s="150">
        <v>43622</v>
      </c>
      <c r="E326" s="44" t="s">
        <v>24</v>
      </c>
      <c r="F326" s="50">
        <v>54</v>
      </c>
      <c r="G326" s="45">
        <v>1</v>
      </c>
      <c r="H326" s="46">
        <v>25800955</v>
      </c>
      <c r="I326" s="47">
        <v>17233</v>
      </c>
    </row>
    <row r="327" spans="1:9" ht="15">
      <c r="A327" s="43">
        <v>325</v>
      </c>
      <c r="B327" s="48" t="s">
        <v>1657</v>
      </c>
      <c r="C327" s="48" t="s">
        <v>1657</v>
      </c>
      <c r="D327" s="184">
        <v>44567</v>
      </c>
      <c r="E327" s="44" t="s">
        <v>70</v>
      </c>
      <c r="F327" s="246"/>
      <c r="G327" s="45">
        <v>1</v>
      </c>
      <c r="H327" s="176">
        <v>25730431</v>
      </c>
      <c r="I327" s="176">
        <v>15846</v>
      </c>
    </row>
    <row r="328" spans="1:9" ht="15">
      <c r="A328" s="43">
        <v>326</v>
      </c>
      <c r="B328" s="44" t="s">
        <v>616</v>
      </c>
      <c r="C328" s="44" t="s">
        <v>616</v>
      </c>
      <c r="D328" s="150">
        <v>43370</v>
      </c>
      <c r="E328" s="44" t="s">
        <v>37</v>
      </c>
      <c r="F328" s="50"/>
      <c r="G328" s="45">
        <v>1</v>
      </c>
      <c r="H328" s="137">
        <v>25473203</v>
      </c>
      <c r="I328" s="137">
        <v>21066</v>
      </c>
    </row>
    <row r="329" spans="1:9" ht="15">
      <c r="A329" s="43">
        <v>327</v>
      </c>
      <c r="B329" s="53" t="s">
        <v>153</v>
      </c>
      <c r="C329" s="53" t="s">
        <v>153</v>
      </c>
      <c r="D329" s="150">
        <v>42831</v>
      </c>
      <c r="E329" s="49" t="s">
        <v>15</v>
      </c>
      <c r="F329" s="50">
        <v>41</v>
      </c>
      <c r="G329" s="45">
        <v>1</v>
      </c>
      <c r="H329" s="46">
        <v>25421311</v>
      </c>
      <c r="I329" s="46">
        <v>17913</v>
      </c>
    </row>
    <row r="330" spans="1:9" ht="15">
      <c r="A330" s="43">
        <v>328</v>
      </c>
      <c r="B330" s="44" t="s">
        <v>140</v>
      </c>
      <c r="C330" s="44" t="s">
        <v>140</v>
      </c>
      <c r="D330" s="150">
        <v>42957</v>
      </c>
      <c r="E330" s="44" t="s">
        <v>15</v>
      </c>
      <c r="F330" s="146">
        <v>78</v>
      </c>
      <c r="G330" s="45">
        <v>1</v>
      </c>
      <c r="H330" s="46">
        <v>24961590</v>
      </c>
      <c r="I330" s="46">
        <v>19439</v>
      </c>
    </row>
    <row r="331" spans="1:9" ht="15">
      <c r="A331" s="43">
        <v>329</v>
      </c>
      <c r="B331" s="44" t="s">
        <v>1187</v>
      </c>
      <c r="C331" s="44" t="s">
        <v>1188</v>
      </c>
      <c r="D331" s="150">
        <v>42782</v>
      </c>
      <c r="E331" s="44" t="s">
        <v>15</v>
      </c>
      <c r="F331" s="51">
        <v>32</v>
      </c>
      <c r="G331" s="45">
        <v>1</v>
      </c>
      <c r="H331" s="46">
        <v>24912945</v>
      </c>
      <c r="I331" s="46">
        <v>17558</v>
      </c>
    </row>
    <row r="332" spans="1:9" ht="15">
      <c r="A332" s="43">
        <v>330</v>
      </c>
      <c r="B332" s="48" t="s">
        <v>1589</v>
      </c>
      <c r="C332" s="48" t="s">
        <v>1590</v>
      </c>
      <c r="D332" s="184">
        <v>44497</v>
      </c>
      <c r="E332" s="44" t="s">
        <v>40</v>
      </c>
      <c r="F332" s="50">
        <v>37</v>
      </c>
      <c r="G332" s="45">
        <v>1</v>
      </c>
      <c r="H332" s="176">
        <v>24851055</v>
      </c>
      <c r="I332" s="176">
        <v>16324</v>
      </c>
    </row>
    <row r="333" spans="1:9" ht="15">
      <c r="A333" s="43">
        <v>331</v>
      </c>
      <c r="B333" s="55" t="s">
        <v>1295</v>
      </c>
      <c r="C333" s="53" t="s">
        <v>1296</v>
      </c>
      <c r="D333" s="150">
        <v>42635</v>
      </c>
      <c r="E333" s="49" t="s">
        <v>15</v>
      </c>
      <c r="F333" s="51">
        <v>70</v>
      </c>
      <c r="G333" s="45">
        <v>1</v>
      </c>
      <c r="H333" s="46">
        <v>24705696</v>
      </c>
      <c r="I333" s="136">
        <v>19045</v>
      </c>
    </row>
    <row r="334" spans="1:9" ht="15">
      <c r="A334" s="43">
        <v>332</v>
      </c>
      <c r="B334" s="48" t="s">
        <v>1678</v>
      </c>
      <c r="C334" s="48" t="s">
        <v>1679</v>
      </c>
      <c r="D334" s="184">
        <v>44595</v>
      </c>
      <c r="E334" s="44" t="s">
        <v>70</v>
      </c>
      <c r="F334" s="246"/>
      <c r="G334" s="45">
        <v>1</v>
      </c>
      <c r="H334" s="176">
        <v>24629455</v>
      </c>
      <c r="I334" s="176">
        <v>14412</v>
      </c>
    </row>
    <row r="335" spans="1:9" ht="15">
      <c r="A335" s="43">
        <v>333</v>
      </c>
      <c r="B335" s="48" t="s">
        <v>1122</v>
      </c>
      <c r="C335" s="48" t="s">
        <v>1123</v>
      </c>
      <c r="D335" s="150">
        <v>42845</v>
      </c>
      <c r="E335" s="49" t="s">
        <v>24</v>
      </c>
      <c r="F335" s="50">
        <v>31</v>
      </c>
      <c r="G335" s="45">
        <v>1</v>
      </c>
      <c r="H335" s="46">
        <v>24626838</v>
      </c>
      <c r="I335" s="46">
        <v>17197</v>
      </c>
    </row>
    <row r="336" spans="1:9" ht="15">
      <c r="A336" s="43">
        <v>334</v>
      </c>
      <c r="B336" s="44" t="s">
        <v>473</v>
      </c>
      <c r="C336" s="44" t="s">
        <v>473</v>
      </c>
      <c r="D336" s="150">
        <v>43461</v>
      </c>
      <c r="E336" s="44" t="s">
        <v>178</v>
      </c>
      <c r="F336" s="50"/>
      <c r="G336" s="45">
        <v>1</v>
      </c>
      <c r="H336" s="46">
        <v>24536870</v>
      </c>
      <c r="I336" s="46">
        <v>16749</v>
      </c>
    </row>
    <row r="337" spans="1:9" ht="15">
      <c r="A337" s="43">
        <v>335</v>
      </c>
      <c r="B337" s="48" t="s">
        <v>724</v>
      </c>
      <c r="C337" s="48" t="s">
        <v>725</v>
      </c>
      <c r="D337" s="150">
        <v>43321</v>
      </c>
      <c r="E337" s="44" t="s">
        <v>70</v>
      </c>
      <c r="F337" s="50"/>
      <c r="G337" s="45">
        <v>1</v>
      </c>
      <c r="H337" s="137">
        <v>24488847</v>
      </c>
      <c r="I337" s="137">
        <v>19119</v>
      </c>
    </row>
    <row r="338" spans="1:9" ht="15">
      <c r="A338" s="43">
        <v>336</v>
      </c>
      <c r="B338" s="48" t="s">
        <v>755</v>
      </c>
      <c r="C338" s="48" t="s">
        <v>756</v>
      </c>
      <c r="D338" s="150">
        <v>43279</v>
      </c>
      <c r="E338" s="44" t="s">
        <v>154</v>
      </c>
      <c r="F338" s="50"/>
      <c r="G338" s="45">
        <v>1</v>
      </c>
      <c r="H338" s="46">
        <v>24284688</v>
      </c>
      <c r="I338" s="46">
        <v>16284</v>
      </c>
    </row>
    <row r="339" spans="1:9" ht="15">
      <c r="A339" s="43">
        <v>337</v>
      </c>
      <c r="B339" s="48" t="s">
        <v>1124</v>
      </c>
      <c r="C339" s="48" t="s">
        <v>1125</v>
      </c>
      <c r="D339" s="150">
        <v>42845</v>
      </c>
      <c r="E339" s="49" t="s">
        <v>15</v>
      </c>
      <c r="F339" s="50">
        <v>34</v>
      </c>
      <c r="G339" s="45">
        <v>1</v>
      </c>
      <c r="H339" s="46">
        <v>24192228</v>
      </c>
      <c r="I339" s="46">
        <v>16688</v>
      </c>
    </row>
    <row r="340" spans="1:9" ht="15">
      <c r="A340" s="43">
        <v>338</v>
      </c>
      <c r="B340" s="48" t="s">
        <v>610</v>
      </c>
      <c r="C340" s="48" t="s">
        <v>610</v>
      </c>
      <c r="D340" s="150">
        <v>43391</v>
      </c>
      <c r="E340" s="44" t="s">
        <v>611</v>
      </c>
      <c r="F340" s="50">
        <v>60</v>
      </c>
      <c r="G340" s="45">
        <v>1</v>
      </c>
      <c r="H340" s="137">
        <v>24074810</v>
      </c>
      <c r="I340" s="137">
        <v>16938</v>
      </c>
    </row>
    <row r="341" spans="1:9" ht="15">
      <c r="A341" s="43">
        <v>339</v>
      </c>
      <c r="B341" s="44" t="s">
        <v>1032</v>
      </c>
      <c r="C341" s="44" t="s">
        <v>1033</v>
      </c>
      <c r="D341" s="150">
        <v>42971</v>
      </c>
      <c r="E341" s="44" t="s">
        <v>15</v>
      </c>
      <c r="F341" s="146">
        <v>31</v>
      </c>
      <c r="G341" s="45">
        <v>1</v>
      </c>
      <c r="H341" s="46">
        <v>24038299</v>
      </c>
      <c r="I341" s="46">
        <v>17720</v>
      </c>
    </row>
    <row r="342" spans="1:9" ht="15">
      <c r="A342" s="43">
        <v>340</v>
      </c>
      <c r="B342" s="48" t="s">
        <v>1584</v>
      </c>
      <c r="C342" s="48" t="s">
        <v>1585</v>
      </c>
      <c r="D342" s="184">
        <v>44490</v>
      </c>
      <c r="E342" s="44" t="s">
        <v>70</v>
      </c>
      <c r="F342" s="50"/>
      <c r="G342" s="45">
        <v>1</v>
      </c>
      <c r="H342" s="176">
        <v>23903700</v>
      </c>
      <c r="I342" s="176">
        <v>16552</v>
      </c>
    </row>
    <row r="343" spans="1:9" ht="15">
      <c r="A343" s="43">
        <v>341</v>
      </c>
      <c r="B343" s="48" t="s">
        <v>1013</v>
      </c>
      <c r="C343" s="48" t="s">
        <v>1014</v>
      </c>
      <c r="D343" s="150">
        <v>42992</v>
      </c>
      <c r="E343" s="49" t="s">
        <v>154</v>
      </c>
      <c r="F343" s="50">
        <v>40</v>
      </c>
      <c r="G343" s="45">
        <v>1</v>
      </c>
      <c r="H343" s="46">
        <v>23891021</v>
      </c>
      <c r="I343" s="46">
        <v>16910</v>
      </c>
    </row>
    <row r="344" spans="1:9" ht="15">
      <c r="A344" s="43">
        <v>342</v>
      </c>
      <c r="B344" s="48" t="s">
        <v>1650</v>
      </c>
      <c r="C344" s="48" t="s">
        <v>1651</v>
      </c>
      <c r="D344" s="184">
        <v>44560</v>
      </c>
      <c r="E344" s="44" t="s">
        <v>30</v>
      </c>
      <c r="F344" s="50">
        <v>26</v>
      </c>
      <c r="G344" s="45">
        <v>1</v>
      </c>
      <c r="H344" s="176">
        <v>23547361</v>
      </c>
      <c r="I344" s="176">
        <v>14407</v>
      </c>
    </row>
    <row r="345" spans="1:9" ht="15">
      <c r="A345" s="43">
        <v>343</v>
      </c>
      <c r="B345" s="44" t="s">
        <v>711</v>
      </c>
      <c r="C345" s="44" t="s">
        <v>712</v>
      </c>
      <c r="D345" s="150">
        <v>43335</v>
      </c>
      <c r="E345" s="44" t="s">
        <v>15</v>
      </c>
      <c r="F345" s="50">
        <v>42</v>
      </c>
      <c r="G345" s="45">
        <v>1</v>
      </c>
      <c r="H345" s="46">
        <v>23545776</v>
      </c>
      <c r="I345" s="46">
        <v>17367</v>
      </c>
    </row>
    <row r="346" spans="1:9" ht="15">
      <c r="A346" s="43">
        <v>344</v>
      </c>
      <c r="B346" s="48" t="s">
        <v>324</v>
      </c>
      <c r="C346" s="48" t="s">
        <v>325</v>
      </c>
      <c r="D346" s="150">
        <v>43573</v>
      </c>
      <c r="E346" s="49" t="s">
        <v>162</v>
      </c>
      <c r="F346" s="50">
        <v>46</v>
      </c>
      <c r="G346" s="45">
        <v>1</v>
      </c>
      <c r="H346" s="46">
        <v>23520835</v>
      </c>
      <c r="I346" s="47">
        <v>16788</v>
      </c>
    </row>
    <row r="347" spans="1:9" ht="15">
      <c r="A347" s="43">
        <v>345</v>
      </c>
      <c r="B347" s="54" t="s">
        <v>641</v>
      </c>
      <c r="C347" s="48" t="s">
        <v>642</v>
      </c>
      <c r="D347" s="150">
        <v>43398</v>
      </c>
      <c r="E347" s="49" t="s">
        <v>154</v>
      </c>
      <c r="F347" s="50">
        <v>40</v>
      </c>
      <c r="G347" s="45">
        <v>1</v>
      </c>
      <c r="H347" s="137">
        <v>23497955</v>
      </c>
      <c r="I347" s="137">
        <v>22758</v>
      </c>
    </row>
    <row r="348" spans="1:9" ht="15">
      <c r="A348" s="43">
        <v>346</v>
      </c>
      <c r="B348" s="48" t="s">
        <v>1569</v>
      </c>
      <c r="C348" s="48" t="s">
        <v>1570</v>
      </c>
      <c r="D348" s="184">
        <v>44476</v>
      </c>
      <c r="E348" s="44" t="s">
        <v>70</v>
      </c>
      <c r="F348" s="50"/>
      <c r="G348" s="45">
        <v>1</v>
      </c>
      <c r="H348" s="176">
        <v>23414674</v>
      </c>
      <c r="I348" s="176">
        <v>16663</v>
      </c>
    </row>
    <row r="349" spans="1:9" ht="15">
      <c r="A349" s="43">
        <v>347</v>
      </c>
      <c r="B349" s="48" t="s">
        <v>928</v>
      </c>
      <c r="C349" s="48" t="s">
        <v>929</v>
      </c>
      <c r="D349" s="150">
        <v>43083</v>
      </c>
      <c r="E349" s="49" t="s">
        <v>154</v>
      </c>
      <c r="F349" s="50">
        <v>31</v>
      </c>
      <c r="G349" s="45">
        <v>1</v>
      </c>
      <c r="H349" s="46">
        <v>23002880</v>
      </c>
      <c r="I349" s="46">
        <v>17237</v>
      </c>
    </row>
    <row r="350" spans="1:9" ht="15">
      <c r="A350" s="43">
        <v>348</v>
      </c>
      <c r="B350" s="129" t="s">
        <v>1427</v>
      </c>
      <c r="C350" s="129" t="s">
        <v>1428</v>
      </c>
      <c r="D350" s="154">
        <v>44357</v>
      </c>
      <c r="E350" s="129" t="s">
        <v>42</v>
      </c>
      <c r="F350" s="147">
        <v>56</v>
      </c>
      <c r="G350" s="45">
        <v>1</v>
      </c>
      <c r="H350" s="64">
        <v>22988042</v>
      </c>
      <c r="I350" s="64">
        <v>14420</v>
      </c>
    </row>
    <row r="351" spans="1:9" ht="15">
      <c r="A351" s="43">
        <v>349</v>
      </c>
      <c r="B351" s="48" t="s">
        <v>639</v>
      </c>
      <c r="C351" s="48" t="s">
        <v>640</v>
      </c>
      <c r="D351" s="150">
        <v>43405</v>
      </c>
      <c r="E351" s="44" t="s">
        <v>154</v>
      </c>
      <c r="F351" s="50">
        <v>40</v>
      </c>
      <c r="G351" s="45">
        <v>1</v>
      </c>
      <c r="H351" s="46">
        <v>22884862</v>
      </c>
      <c r="I351" s="46">
        <v>16130</v>
      </c>
    </row>
    <row r="352" spans="1:9" ht="15">
      <c r="A352" s="43">
        <v>350</v>
      </c>
      <c r="B352" s="44" t="s">
        <v>234</v>
      </c>
      <c r="C352" s="44" t="s">
        <v>235</v>
      </c>
      <c r="D352" s="150">
        <v>43790</v>
      </c>
      <c r="E352" s="44" t="s">
        <v>30</v>
      </c>
      <c r="F352" s="50">
        <v>28</v>
      </c>
      <c r="G352" s="45">
        <v>1</v>
      </c>
      <c r="H352" s="46">
        <v>22757305</v>
      </c>
      <c r="I352" s="46">
        <v>14511</v>
      </c>
    </row>
    <row r="353" spans="1:9" ht="15">
      <c r="A353" s="43">
        <v>351</v>
      </c>
      <c r="B353" s="44" t="s">
        <v>1153</v>
      </c>
      <c r="C353" s="44" t="s">
        <v>1154</v>
      </c>
      <c r="D353" s="150">
        <v>42820</v>
      </c>
      <c r="E353" s="44" t="s">
        <v>15</v>
      </c>
      <c r="F353" s="51">
        <v>34</v>
      </c>
      <c r="G353" s="45">
        <v>1</v>
      </c>
      <c r="H353" s="46">
        <v>22685871</v>
      </c>
      <c r="I353" s="46">
        <v>15923</v>
      </c>
    </row>
    <row r="354" spans="1:9" ht="15">
      <c r="A354" s="43">
        <v>352</v>
      </c>
      <c r="B354" s="44" t="s">
        <v>349</v>
      </c>
      <c r="C354" s="44" t="s">
        <v>349</v>
      </c>
      <c r="D354" s="150">
        <v>43664</v>
      </c>
      <c r="E354" s="44" t="s">
        <v>154</v>
      </c>
      <c r="F354" s="50">
        <v>42</v>
      </c>
      <c r="G354" s="45">
        <v>1</v>
      </c>
      <c r="H354" s="46">
        <v>22680777</v>
      </c>
      <c r="I354" s="47">
        <v>15293</v>
      </c>
    </row>
    <row r="355" spans="1:9" ht="15">
      <c r="A355" s="43">
        <v>353</v>
      </c>
      <c r="B355" s="48" t="s">
        <v>139</v>
      </c>
      <c r="C355" s="48" t="s">
        <v>139</v>
      </c>
      <c r="D355" s="150">
        <v>43405</v>
      </c>
      <c r="E355" s="49" t="s">
        <v>15</v>
      </c>
      <c r="F355" s="50">
        <v>47</v>
      </c>
      <c r="G355" s="45">
        <v>1</v>
      </c>
      <c r="H355" s="46">
        <v>22559961</v>
      </c>
      <c r="I355" s="46">
        <v>15071</v>
      </c>
    </row>
    <row r="356" spans="1:9" ht="15">
      <c r="A356" s="43">
        <v>354</v>
      </c>
      <c r="B356" s="48" t="s">
        <v>1591</v>
      </c>
      <c r="C356" s="48" t="s">
        <v>1591</v>
      </c>
      <c r="D356" s="184">
        <v>44497</v>
      </c>
      <c r="E356" s="44" t="s">
        <v>15</v>
      </c>
      <c r="F356" s="50">
        <v>49</v>
      </c>
      <c r="G356" s="45">
        <v>1</v>
      </c>
      <c r="H356" s="176">
        <v>22537970</v>
      </c>
      <c r="I356" s="176">
        <v>14325</v>
      </c>
    </row>
    <row r="357" spans="1:9" ht="15">
      <c r="A357" s="43">
        <v>355</v>
      </c>
      <c r="B357" s="48" t="s">
        <v>591</v>
      </c>
      <c r="C357" s="48" t="s">
        <v>592</v>
      </c>
      <c r="D357" s="150">
        <v>43405</v>
      </c>
      <c r="E357" s="44" t="s">
        <v>162</v>
      </c>
      <c r="F357" s="50">
        <v>32</v>
      </c>
      <c r="G357" s="45">
        <v>1</v>
      </c>
      <c r="H357" s="46">
        <v>22325545</v>
      </c>
      <c r="I357" s="46">
        <v>14534</v>
      </c>
    </row>
    <row r="358" spans="1:9" ht="15">
      <c r="A358" s="43">
        <v>356</v>
      </c>
      <c r="B358" s="44" t="s">
        <v>838</v>
      </c>
      <c r="C358" s="44" t="s">
        <v>839</v>
      </c>
      <c r="D358" s="150">
        <v>43174</v>
      </c>
      <c r="E358" s="44" t="s">
        <v>21</v>
      </c>
      <c r="F358" s="50"/>
      <c r="G358" s="45">
        <v>1</v>
      </c>
      <c r="H358" s="46">
        <v>22294885</v>
      </c>
      <c r="I358" s="46">
        <v>15082</v>
      </c>
    </row>
    <row r="359" spans="1:9" ht="15">
      <c r="A359" s="43">
        <v>357</v>
      </c>
      <c r="B359" s="48" t="s">
        <v>1059</v>
      </c>
      <c r="C359" s="48" t="s">
        <v>1060</v>
      </c>
      <c r="D359" s="150">
        <v>42943</v>
      </c>
      <c r="E359" s="49" t="s">
        <v>154</v>
      </c>
      <c r="F359" s="50">
        <v>40</v>
      </c>
      <c r="G359" s="45">
        <v>1</v>
      </c>
      <c r="H359" s="136">
        <v>22288181</v>
      </c>
      <c r="I359" s="47">
        <v>15938</v>
      </c>
    </row>
    <row r="360" spans="1:9" ht="15">
      <c r="A360" s="43">
        <v>358</v>
      </c>
      <c r="B360" s="44" t="s">
        <v>1297</v>
      </c>
      <c r="C360" s="44" t="s">
        <v>1298</v>
      </c>
      <c r="D360" s="150">
        <v>42698</v>
      </c>
      <c r="E360" s="44" t="s">
        <v>154</v>
      </c>
      <c r="F360" s="51"/>
      <c r="G360" s="45">
        <v>1</v>
      </c>
      <c r="H360" s="136">
        <v>22261320</v>
      </c>
      <c r="I360" s="136">
        <v>16467</v>
      </c>
    </row>
    <row r="361" spans="1:9" ht="15">
      <c r="A361" s="43">
        <v>359</v>
      </c>
      <c r="B361" s="48" t="s">
        <v>844</v>
      </c>
      <c r="C361" s="48" t="s">
        <v>845</v>
      </c>
      <c r="D361" s="150">
        <v>43167</v>
      </c>
      <c r="E361" s="49" t="s">
        <v>15</v>
      </c>
      <c r="F361" s="50">
        <v>37</v>
      </c>
      <c r="G361" s="45">
        <v>1</v>
      </c>
      <c r="H361" s="46">
        <v>22261102</v>
      </c>
      <c r="I361" s="46">
        <v>14865</v>
      </c>
    </row>
    <row r="362" spans="1:9" ht="15">
      <c r="A362" s="43">
        <v>360</v>
      </c>
      <c r="B362" s="55" t="s">
        <v>1213</v>
      </c>
      <c r="C362" s="53" t="s">
        <v>1214</v>
      </c>
      <c r="D362" s="150">
        <v>42684</v>
      </c>
      <c r="E362" s="49" t="s">
        <v>162</v>
      </c>
      <c r="F362" s="51">
        <v>46</v>
      </c>
      <c r="G362" s="45">
        <v>1</v>
      </c>
      <c r="H362" s="46">
        <v>22206630</v>
      </c>
      <c r="I362" s="136">
        <v>17264</v>
      </c>
    </row>
    <row r="363" spans="1:9" ht="15">
      <c r="A363" s="43">
        <v>361</v>
      </c>
      <c r="B363" s="48" t="s">
        <v>1110</v>
      </c>
      <c r="C363" s="48" t="s">
        <v>1111</v>
      </c>
      <c r="D363" s="150">
        <v>42859</v>
      </c>
      <c r="E363" s="49" t="s">
        <v>162</v>
      </c>
      <c r="F363" s="50">
        <v>39</v>
      </c>
      <c r="G363" s="45">
        <v>1</v>
      </c>
      <c r="H363" s="46">
        <v>22083918</v>
      </c>
      <c r="I363" s="46">
        <v>15504</v>
      </c>
    </row>
    <row r="364" spans="1:9" ht="15">
      <c r="A364" s="43">
        <v>362</v>
      </c>
      <c r="B364" s="48" t="s">
        <v>1574</v>
      </c>
      <c r="C364" s="48" t="s">
        <v>1575</v>
      </c>
      <c r="D364" s="184">
        <v>44483</v>
      </c>
      <c r="E364" s="44" t="s">
        <v>70</v>
      </c>
      <c r="F364" s="50"/>
      <c r="G364" s="45">
        <v>1</v>
      </c>
      <c r="H364" s="176">
        <v>22042965</v>
      </c>
      <c r="I364" s="176">
        <v>13674</v>
      </c>
    </row>
    <row r="365" spans="1:9" ht="15">
      <c r="A365" s="43">
        <v>363</v>
      </c>
      <c r="B365" s="44" t="s">
        <v>1299</v>
      </c>
      <c r="C365" s="44" t="s">
        <v>1300</v>
      </c>
      <c r="D365" s="150">
        <v>42761</v>
      </c>
      <c r="E365" s="44" t="s">
        <v>15</v>
      </c>
      <c r="F365" s="51">
        <v>42</v>
      </c>
      <c r="G365" s="45">
        <v>1</v>
      </c>
      <c r="H365" s="46">
        <v>22033442</v>
      </c>
      <c r="I365" s="46">
        <v>15245</v>
      </c>
    </row>
    <row r="366" spans="1:9" ht="15">
      <c r="A366" s="43">
        <v>364</v>
      </c>
      <c r="B366" s="48" t="s">
        <v>1444</v>
      </c>
      <c r="C366" s="48" t="s">
        <v>1445</v>
      </c>
      <c r="D366" s="150">
        <v>44378</v>
      </c>
      <c r="E366" s="44" t="s">
        <v>70</v>
      </c>
      <c r="F366" s="50">
        <v>39</v>
      </c>
      <c r="G366" s="45">
        <v>1</v>
      </c>
      <c r="H366" s="171">
        <v>22026867</v>
      </c>
      <c r="I366" s="171">
        <v>14666</v>
      </c>
    </row>
    <row r="367" spans="1:9" ht="15">
      <c r="A367" s="43">
        <v>365</v>
      </c>
      <c r="B367" s="44" t="s">
        <v>1301</v>
      </c>
      <c r="C367" s="44" t="s">
        <v>1302</v>
      </c>
      <c r="D367" s="150">
        <v>42705</v>
      </c>
      <c r="E367" s="44" t="s">
        <v>15</v>
      </c>
      <c r="F367" s="51">
        <v>38</v>
      </c>
      <c r="G367" s="45">
        <v>1</v>
      </c>
      <c r="H367" s="136">
        <v>21868115</v>
      </c>
      <c r="I367" s="136">
        <v>14444</v>
      </c>
    </row>
    <row r="368" spans="1:9" ht="15">
      <c r="A368" s="43">
        <v>366</v>
      </c>
      <c r="B368" s="44" t="s">
        <v>225</v>
      </c>
      <c r="C368" s="44" t="s">
        <v>226</v>
      </c>
      <c r="D368" s="150">
        <v>43797</v>
      </c>
      <c r="E368" s="44" t="s">
        <v>15</v>
      </c>
      <c r="F368" s="50">
        <v>59</v>
      </c>
      <c r="G368" s="45">
        <v>1</v>
      </c>
      <c r="H368" s="137">
        <v>21834585</v>
      </c>
      <c r="I368" s="137">
        <v>14014</v>
      </c>
    </row>
    <row r="369" spans="1:9" ht="15">
      <c r="A369" s="43">
        <v>367</v>
      </c>
      <c r="B369" s="48" t="s">
        <v>203</v>
      </c>
      <c r="C369" s="48" t="s">
        <v>204</v>
      </c>
      <c r="D369" s="150">
        <v>43825</v>
      </c>
      <c r="E369" s="44" t="s">
        <v>162</v>
      </c>
      <c r="F369" s="50">
        <v>24</v>
      </c>
      <c r="G369" s="45">
        <v>1</v>
      </c>
      <c r="H369" s="46">
        <v>21806100</v>
      </c>
      <c r="I369" s="46">
        <v>13828</v>
      </c>
    </row>
    <row r="370" spans="1:9" ht="15">
      <c r="A370" s="43">
        <v>368</v>
      </c>
      <c r="B370" s="44" t="s">
        <v>825</v>
      </c>
      <c r="C370" s="44" t="s">
        <v>825</v>
      </c>
      <c r="D370" s="150">
        <v>43188</v>
      </c>
      <c r="E370" s="44" t="s">
        <v>21</v>
      </c>
      <c r="F370" s="50"/>
      <c r="G370" s="45">
        <v>1</v>
      </c>
      <c r="H370" s="46">
        <v>21722992</v>
      </c>
      <c r="I370" s="46">
        <v>16269</v>
      </c>
    </row>
    <row r="371" spans="1:9" ht="15">
      <c r="A371" s="43">
        <v>369</v>
      </c>
      <c r="B371" s="44" t="s">
        <v>598</v>
      </c>
      <c r="C371" s="44" t="s">
        <v>599</v>
      </c>
      <c r="D371" s="150">
        <v>43433</v>
      </c>
      <c r="E371" s="44" t="s">
        <v>30</v>
      </c>
      <c r="F371" s="50">
        <v>56</v>
      </c>
      <c r="G371" s="45">
        <v>1</v>
      </c>
      <c r="H371" s="137">
        <v>21517211</v>
      </c>
      <c r="I371" s="137">
        <v>16389</v>
      </c>
    </row>
    <row r="372" spans="1:9" ht="15">
      <c r="A372" s="43">
        <v>370</v>
      </c>
      <c r="B372" s="53" t="s">
        <v>1202</v>
      </c>
      <c r="C372" s="53" t="s">
        <v>1203</v>
      </c>
      <c r="D372" s="150">
        <v>42754</v>
      </c>
      <c r="E372" s="56" t="s">
        <v>70</v>
      </c>
      <c r="F372" s="51"/>
      <c r="G372" s="45">
        <v>1</v>
      </c>
      <c r="H372" s="46">
        <v>21220830</v>
      </c>
      <c r="I372" s="46">
        <v>16207</v>
      </c>
    </row>
    <row r="373" spans="1:9" ht="15">
      <c r="A373" s="43">
        <v>371</v>
      </c>
      <c r="B373" s="48" t="s">
        <v>485</v>
      </c>
      <c r="C373" s="48" t="s">
        <v>486</v>
      </c>
      <c r="D373" s="150">
        <v>43447</v>
      </c>
      <c r="E373" s="44" t="s">
        <v>15</v>
      </c>
      <c r="F373" s="50">
        <v>46</v>
      </c>
      <c r="G373" s="45">
        <v>1</v>
      </c>
      <c r="H373" s="46">
        <v>21023463</v>
      </c>
      <c r="I373" s="46">
        <v>14578</v>
      </c>
    </row>
    <row r="374" spans="1:9" ht="15">
      <c r="A374" s="43">
        <v>372</v>
      </c>
      <c r="B374" s="44" t="s">
        <v>434</v>
      </c>
      <c r="C374" s="44" t="s">
        <v>435</v>
      </c>
      <c r="D374" s="150">
        <v>43517</v>
      </c>
      <c r="E374" s="44" t="s">
        <v>70</v>
      </c>
      <c r="F374" s="50">
        <v>28</v>
      </c>
      <c r="G374" s="45">
        <v>1</v>
      </c>
      <c r="H374" s="46">
        <v>20666705</v>
      </c>
      <c r="I374" s="46">
        <v>13216</v>
      </c>
    </row>
    <row r="375" spans="1:9" ht="15">
      <c r="A375" s="43">
        <v>373</v>
      </c>
      <c r="B375" s="44" t="s">
        <v>461</v>
      </c>
      <c r="C375" s="44" t="s">
        <v>462</v>
      </c>
      <c r="D375" s="150">
        <v>43524</v>
      </c>
      <c r="E375" s="44" t="s">
        <v>162</v>
      </c>
      <c r="F375" s="50">
        <v>43</v>
      </c>
      <c r="G375" s="45">
        <v>1</v>
      </c>
      <c r="H375" s="46">
        <v>20653260</v>
      </c>
      <c r="I375" s="46">
        <v>13593</v>
      </c>
    </row>
    <row r="376" spans="1:9" ht="15">
      <c r="A376" s="43">
        <v>374</v>
      </c>
      <c r="B376" s="48" t="s">
        <v>807</v>
      </c>
      <c r="C376" s="48" t="s">
        <v>808</v>
      </c>
      <c r="D376" s="150">
        <v>43209</v>
      </c>
      <c r="E376" s="49" t="s">
        <v>154</v>
      </c>
      <c r="F376" s="50">
        <v>40</v>
      </c>
      <c r="G376" s="45">
        <v>1</v>
      </c>
      <c r="H376" s="46">
        <v>20487768</v>
      </c>
      <c r="I376" s="46">
        <v>15836</v>
      </c>
    </row>
    <row r="377" spans="1:9" ht="15">
      <c r="A377" s="43">
        <v>375</v>
      </c>
      <c r="B377" s="44" t="s">
        <v>1303</v>
      </c>
      <c r="C377" s="44" t="s">
        <v>1303</v>
      </c>
      <c r="D377" s="150">
        <v>42629</v>
      </c>
      <c r="E377" s="44" t="s">
        <v>410</v>
      </c>
      <c r="F377" s="146">
        <v>45</v>
      </c>
      <c r="G377" s="45">
        <v>1</v>
      </c>
      <c r="H377" s="46">
        <v>20436699</v>
      </c>
      <c r="I377" s="136">
        <v>14974</v>
      </c>
    </row>
    <row r="378" spans="1:9" ht="15">
      <c r="A378" s="43">
        <v>376</v>
      </c>
      <c r="B378" s="44" t="s">
        <v>628</v>
      </c>
      <c r="C378" s="44" t="s">
        <v>629</v>
      </c>
      <c r="D378" s="150">
        <v>43412</v>
      </c>
      <c r="E378" s="44" t="s">
        <v>15</v>
      </c>
      <c r="F378" s="50">
        <v>54</v>
      </c>
      <c r="G378" s="45">
        <v>1</v>
      </c>
      <c r="H378" s="46">
        <v>20288981</v>
      </c>
      <c r="I378" s="46">
        <v>14029</v>
      </c>
    </row>
    <row r="379" spans="1:9" ht="15">
      <c r="A379" s="43">
        <v>377</v>
      </c>
      <c r="B379" s="44" t="s">
        <v>373</v>
      </c>
      <c r="C379" s="44" t="s">
        <v>374</v>
      </c>
      <c r="D379" s="150">
        <v>43636</v>
      </c>
      <c r="E379" s="44" t="s">
        <v>162</v>
      </c>
      <c r="F379" s="50">
        <v>47</v>
      </c>
      <c r="G379" s="45">
        <v>1</v>
      </c>
      <c r="H379" s="46">
        <v>20100420</v>
      </c>
      <c r="I379" s="47">
        <v>13010</v>
      </c>
    </row>
    <row r="380" spans="1:9" ht="15">
      <c r="A380" s="43">
        <v>378</v>
      </c>
      <c r="B380" s="53" t="s">
        <v>1166</v>
      </c>
      <c r="C380" s="53" t="s">
        <v>1167</v>
      </c>
      <c r="D380" s="150">
        <v>42796</v>
      </c>
      <c r="E380" s="49" t="s">
        <v>37</v>
      </c>
      <c r="F380" s="50"/>
      <c r="G380" s="45">
        <v>1</v>
      </c>
      <c r="H380" s="46">
        <v>20084313</v>
      </c>
      <c r="I380" s="46">
        <v>15355</v>
      </c>
    </row>
    <row r="381" spans="1:9" ht="15">
      <c r="A381" s="43">
        <v>379</v>
      </c>
      <c r="B381" s="48" t="s">
        <v>1304</v>
      </c>
      <c r="C381" s="48" t="s">
        <v>1305</v>
      </c>
      <c r="D381" s="150">
        <v>42852</v>
      </c>
      <c r="E381" s="49" t="s">
        <v>154</v>
      </c>
      <c r="F381" s="50">
        <v>35</v>
      </c>
      <c r="G381" s="45">
        <v>1</v>
      </c>
      <c r="H381" s="46">
        <v>20083226</v>
      </c>
      <c r="I381" s="46">
        <v>14661</v>
      </c>
    </row>
    <row r="382" spans="1:9" ht="15">
      <c r="A382" s="43">
        <v>380</v>
      </c>
      <c r="B382" s="44" t="s">
        <v>379</v>
      </c>
      <c r="C382" s="44" t="s">
        <v>380</v>
      </c>
      <c r="D382" s="150">
        <v>43615</v>
      </c>
      <c r="E382" s="44" t="s">
        <v>24</v>
      </c>
      <c r="F382" s="50">
        <v>40</v>
      </c>
      <c r="G382" s="45">
        <v>1</v>
      </c>
      <c r="H382" s="46">
        <v>20014715</v>
      </c>
      <c r="I382" s="47">
        <v>13858</v>
      </c>
    </row>
    <row r="383" spans="1:9" ht="15">
      <c r="A383" s="43">
        <v>381</v>
      </c>
      <c r="B383" s="44" t="s">
        <v>431</v>
      </c>
      <c r="C383" s="44" t="s">
        <v>431</v>
      </c>
      <c r="D383" s="150">
        <v>43538</v>
      </c>
      <c r="E383" s="44" t="s">
        <v>21</v>
      </c>
      <c r="F383" s="50"/>
      <c r="G383" s="45">
        <v>1</v>
      </c>
      <c r="H383" s="137">
        <v>19956397</v>
      </c>
      <c r="I383" s="137">
        <v>15417</v>
      </c>
    </row>
    <row r="384" spans="1:9" ht="15">
      <c r="A384" s="43">
        <v>382</v>
      </c>
      <c r="B384" s="53" t="s">
        <v>1172</v>
      </c>
      <c r="C384" s="53" t="s">
        <v>1172</v>
      </c>
      <c r="D384" s="150">
        <v>42796</v>
      </c>
      <c r="E384" s="49" t="s">
        <v>15</v>
      </c>
      <c r="F384" s="50">
        <v>48</v>
      </c>
      <c r="G384" s="45">
        <v>1</v>
      </c>
      <c r="H384" s="46">
        <v>19588500</v>
      </c>
      <c r="I384" s="46">
        <v>13594</v>
      </c>
    </row>
    <row r="385" spans="1:9" ht="15">
      <c r="A385" s="43">
        <v>383</v>
      </c>
      <c r="B385" s="48" t="s">
        <v>571</v>
      </c>
      <c r="C385" s="48" t="s">
        <v>571</v>
      </c>
      <c r="D385" s="150">
        <v>43223</v>
      </c>
      <c r="E385" s="49" t="s">
        <v>162</v>
      </c>
      <c r="F385" s="50">
        <v>54</v>
      </c>
      <c r="G385" s="45">
        <v>1</v>
      </c>
      <c r="H385" s="46">
        <v>19587910</v>
      </c>
      <c r="I385" s="46">
        <v>13716</v>
      </c>
    </row>
    <row r="386" spans="1:9" ht="15">
      <c r="A386" s="43">
        <v>384</v>
      </c>
      <c r="B386" s="44" t="s">
        <v>879</v>
      </c>
      <c r="C386" s="44" t="s">
        <v>880</v>
      </c>
      <c r="D386" s="150">
        <v>43125</v>
      </c>
      <c r="E386" s="44" t="s">
        <v>70</v>
      </c>
      <c r="F386" s="50"/>
      <c r="G386" s="45">
        <v>1</v>
      </c>
      <c r="H386" s="46">
        <v>19561196</v>
      </c>
      <c r="I386" s="46">
        <v>13450</v>
      </c>
    </row>
    <row r="387" spans="1:9" ht="15">
      <c r="A387" s="43">
        <v>385</v>
      </c>
      <c r="B387" s="44" t="s">
        <v>1047</v>
      </c>
      <c r="C387" s="44" t="s">
        <v>1048</v>
      </c>
      <c r="D387" s="150">
        <v>42957</v>
      </c>
      <c r="E387" s="44" t="s">
        <v>162</v>
      </c>
      <c r="F387" s="146">
        <v>38</v>
      </c>
      <c r="G387" s="45">
        <v>1</v>
      </c>
      <c r="H387" s="46">
        <v>19439946</v>
      </c>
      <c r="I387" s="46">
        <v>14230</v>
      </c>
    </row>
    <row r="388" spans="1:9" ht="15">
      <c r="A388" s="43">
        <v>386</v>
      </c>
      <c r="B388" s="48" t="s">
        <v>425</v>
      </c>
      <c r="C388" s="48" t="s">
        <v>426</v>
      </c>
      <c r="D388" s="150">
        <v>43594</v>
      </c>
      <c r="E388" s="44" t="s">
        <v>15</v>
      </c>
      <c r="F388" s="50">
        <v>34</v>
      </c>
      <c r="G388" s="45">
        <v>1</v>
      </c>
      <c r="H388" s="137">
        <v>19397835</v>
      </c>
      <c r="I388" s="137">
        <v>12734</v>
      </c>
    </row>
    <row r="389" spans="1:9" ht="15">
      <c r="A389" s="43">
        <v>387</v>
      </c>
      <c r="B389" s="48" t="s">
        <v>339</v>
      </c>
      <c r="C389" s="48" t="s">
        <v>340</v>
      </c>
      <c r="D389" s="150">
        <v>43657</v>
      </c>
      <c r="E389" s="49" t="s">
        <v>162</v>
      </c>
      <c r="F389" s="50">
        <v>48</v>
      </c>
      <c r="G389" s="45">
        <v>1</v>
      </c>
      <c r="H389" s="46">
        <v>19373327</v>
      </c>
      <c r="I389" s="47">
        <v>12682</v>
      </c>
    </row>
    <row r="390" spans="1:9" ht="15">
      <c r="A390" s="43">
        <v>388</v>
      </c>
      <c r="B390" s="48" t="s">
        <v>440</v>
      </c>
      <c r="C390" s="48" t="s">
        <v>441</v>
      </c>
      <c r="D390" s="150">
        <v>43545</v>
      </c>
      <c r="E390" s="44" t="s">
        <v>21</v>
      </c>
      <c r="F390" s="50"/>
      <c r="G390" s="45">
        <v>1</v>
      </c>
      <c r="H390" s="46">
        <v>19234118</v>
      </c>
      <c r="I390" s="46">
        <v>13552</v>
      </c>
    </row>
    <row r="391" spans="1:9" ht="15">
      <c r="A391" s="43">
        <v>389</v>
      </c>
      <c r="B391" s="44" t="s">
        <v>601</v>
      </c>
      <c r="C391" s="44" t="s">
        <v>602</v>
      </c>
      <c r="D391" s="150">
        <v>43433</v>
      </c>
      <c r="E391" s="44" t="s">
        <v>21</v>
      </c>
      <c r="F391" s="50"/>
      <c r="G391" s="45">
        <v>1</v>
      </c>
      <c r="H391" s="137">
        <v>19186738</v>
      </c>
      <c r="I391" s="137">
        <v>13068</v>
      </c>
    </row>
    <row r="392" spans="1:9" ht="15">
      <c r="A392" s="43">
        <v>390</v>
      </c>
      <c r="B392" s="48" t="s">
        <v>979</v>
      </c>
      <c r="C392" s="48" t="s">
        <v>980</v>
      </c>
      <c r="D392" s="150">
        <v>43020</v>
      </c>
      <c r="E392" s="49" t="s">
        <v>162</v>
      </c>
      <c r="F392" s="50">
        <v>33</v>
      </c>
      <c r="G392" s="45">
        <v>1</v>
      </c>
      <c r="H392" s="46">
        <v>19026590</v>
      </c>
      <c r="I392" s="46">
        <v>13234</v>
      </c>
    </row>
    <row r="393" spans="1:9" ht="15">
      <c r="A393" s="43">
        <v>391</v>
      </c>
      <c r="B393" s="44" t="s">
        <v>778</v>
      </c>
      <c r="C393" s="44" t="s">
        <v>779</v>
      </c>
      <c r="D393" s="150">
        <v>43258</v>
      </c>
      <c r="E393" s="44" t="s">
        <v>21</v>
      </c>
      <c r="F393" s="50"/>
      <c r="G393" s="45">
        <v>1</v>
      </c>
      <c r="H393" s="46">
        <v>18835370</v>
      </c>
      <c r="I393" s="46">
        <v>13253</v>
      </c>
    </row>
    <row r="394" spans="1:9" ht="15">
      <c r="A394" s="43">
        <v>392</v>
      </c>
      <c r="B394" s="44" t="s">
        <v>43</v>
      </c>
      <c r="C394" s="44" t="s">
        <v>44</v>
      </c>
      <c r="D394" s="150">
        <v>43888</v>
      </c>
      <c r="E394" s="44" t="s">
        <v>162</v>
      </c>
      <c r="F394" s="50">
        <v>24</v>
      </c>
      <c r="G394" s="45">
        <v>1</v>
      </c>
      <c r="H394" s="46">
        <v>18739565</v>
      </c>
      <c r="I394" s="47">
        <v>11648</v>
      </c>
    </row>
    <row r="395" spans="1:9" ht="15">
      <c r="A395" s="43">
        <v>393</v>
      </c>
      <c r="B395" s="44" t="s">
        <v>1197</v>
      </c>
      <c r="C395" s="44" t="s">
        <v>1198</v>
      </c>
      <c r="D395" s="150">
        <v>42768</v>
      </c>
      <c r="E395" s="44" t="s">
        <v>24</v>
      </c>
      <c r="F395" s="51">
        <v>33</v>
      </c>
      <c r="G395" s="45">
        <v>1</v>
      </c>
      <c r="H395" s="46">
        <v>18643656</v>
      </c>
      <c r="I395" s="46">
        <v>13158</v>
      </c>
    </row>
    <row r="396" spans="1:9" ht="15">
      <c r="A396" s="43">
        <v>394</v>
      </c>
      <c r="B396" s="48" t="s">
        <v>1479</v>
      </c>
      <c r="C396" s="48" t="s">
        <v>1480</v>
      </c>
      <c r="D396" s="184">
        <v>44399</v>
      </c>
      <c r="E396" s="44" t="s">
        <v>21</v>
      </c>
      <c r="F396" s="50">
        <v>36</v>
      </c>
      <c r="G396" s="45">
        <v>1</v>
      </c>
      <c r="H396" s="176">
        <v>18499535</v>
      </c>
      <c r="I396" s="176">
        <v>11172</v>
      </c>
    </row>
    <row r="397" spans="1:9" ht="15">
      <c r="A397" s="43">
        <v>395</v>
      </c>
      <c r="B397" s="48" t="s">
        <v>1446</v>
      </c>
      <c r="C397" s="48" t="s">
        <v>1447</v>
      </c>
      <c r="D397" s="150">
        <v>44378</v>
      </c>
      <c r="E397" s="44" t="s">
        <v>24</v>
      </c>
      <c r="F397" s="50">
        <v>52</v>
      </c>
      <c r="G397" s="45">
        <v>1</v>
      </c>
      <c r="H397" s="171">
        <v>18488885</v>
      </c>
      <c r="I397" s="171">
        <v>11782</v>
      </c>
    </row>
    <row r="398" spans="1:9" ht="15">
      <c r="A398" s="43">
        <v>396</v>
      </c>
      <c r="B398" s="48" t="s">
        <v>179</v>
      </c>
      <c r="C398" s="48" t="s">
        <v>180</v>
      </c>
      <c r="D398" s="150">
        <v>43874</v>
      </c>
      <c r="E398" s="44" t="s">
        <v>30</v>
      </c>
      <c r="F398" s="50">
        <v>52</v>
      </c>
      <c r="G398" s="45">
        <v>1</v>
      </c>
      <c r="H398" s="46">
        <v>18468015</v>
      </c>
      <c r="I398" s="46">
        <v>12370</v>
      </c>
    </row>
    <row r="399" spans="1:9" ht="15">
      <c r="A399" s="43">
        <v>397</v>
      </c>
      <c r="B399" s="48" t="s">
        <v>1550</v>
      </c>
      <c r="C399" s="48" t="s">
        <v>1551</v>
      </c>
      <c r="D399" s="184">
        <v>44455</v>
      </c>
      <c r="E399" s="44" t="s">
        <v>42</v>
      </c>
      <c r="F399" s="50">
        <v>46</v>
      </c>
      <c r="G399" s="45">
        <v>1</v>
      </c>
      <c r="H399" s="168">
        <v>18346900</v>
      </c>
      <c r="I399" s="168">
        <v>11362</v>
      </c>
    </row>
    <row r="400" spans="1:9" ht="15">
      <c r="A400" s="43">
        <v>398</v>
      </c>
      <c r="B400" s="48" t="s">
        <v>576</v>
      </c>
      <c r="C400" s="48" t="s">
        <v>577</v>
      </c>
      <c r="D400" s="150">
        <v>43419</v>
      </c>
      <c r="E400" s="44" t="s">
        <v>162</v>
      </c>
      <c r="F400" s="50">
        <v>28</v>
      </c>
      <c r="G400" s="45">
        <v>1</v>
      </c>
      <c r="H400" s="137">
        <v>18306770</v>
      </c>
      <c r="I400" s="137">
        <v>12297</v>
      </c>
    </row>
    <row r="401" spans="1:9" ht="15">
      <c r="A401" s="43">
        <v>399</v>
      </c>
      <c r="B401" s="363" t="s">
        <v>1728</v>
      </c>
      <c r="C401" s="363" t="s">
        <v>1729</v>
      </c>
      <c r="D401" s="368">
        <v>44665</v>
      </c>
      <c r="E401" s="369" t="s">
        <v>30</v>
      </c>
      <c r="F401" s="375">
        <v>68</v>
      </c>
      <c r="G401" s="45">
        <v>1</v>
      </c>
      <c r="H401" s="176">
        <v>18160625</v>
      </c>
      <c r="I401" s="176">
        <v>11417</v>
      </c>
    </row>
    <row r="402" spans="1:9" ht="15">
      <c r="A402" s="43">
        <v>400</v>
      </c>
      <c r="B402" s="44" t="s">
        <v>1306</v>
      </c>
      <c r="C402" s="44" t="s">
        <v>1307</v>
      </c>
      <c r="D402" s="150">
        <v>42621</v>
      </c>
      <c r="E402" s="44" t="s">
        <v>162</v>
      </c>
      <c r="F402" s="146">
        <v>60</v>
      </c>
      <c r="G402" s="45">
        <v>1</v>
      </c>
      <c r="H402" s="46">
        <v>18097177</v>
      </c>
      <c r="I402" s="46">
        <v>13999</v>
      </c>
    </row>
    <row r="403" spans="1:9" ht="15">
      <c r="A403" s="43">
        <v>401</v>
      </c>
      <c r="B403" s="44" t="s">
        <v>665</v>
      </c>
      <c r="C403" s="44" t="s">
        <v>666</v>
      </c>
      <c r="D403" s="150">
        <v>43363</v>
      </c>
      <c r="E403" s="44" t="s">
        <v>15</v>
      </c>
      <c r="F403" s="50">
        <v>34</v>
      </c>
      <c r="G403" s="45">
        <v>1</v>
      </c>
      <c r="H403" s="137">
        <v>17953569</v>
      </c>
      <c r="I403" s="137">
        <v>12605</v>
      </c>
    </row>
    <row r="404" spans="1:9" ht="15">
      <c r="A404" s="43">
        <v>402</v>
      </c>
      <c r="B404" s="48" t="s">
        <v>521</v>
      </c>
      <c r="C404" s="48" t="s">
        <v>522</v>
      </c>
      <c r="D404" s="150">
        <v>43496</v>
      </c>
      <c r="E404" s="44" t="s">
        <v>24</v>
      </c>
      <c r="F404" s="50">
        <v>39</v>
      </c>
      <c r="G404" s="45">
        <v>1</v>
      </c>
      <c r="H404" s="137">
        <v>17942709</v>
      </c>
      <c r="I404" s="137">
        <v>12242</v>
      </c>
    </row>
    <row r="405" spans="1:9" ht="15">
      <c r="A405" s="43">
        <v>403</v>
      </c>
      <c r="B405" s="48" t="s">
        <v>657</v>
      </c>
      <c r="C405" s="48" t="s">
        <v>658</v>
      </c>
      <c r="D405" s="150">
        <v>43384</v>
      </c>
      <c r="E405" s="44" t="s">
        <v>70</v>
      </c>
      <c r="F405" s="50"/>
      <c r="G405" s="45">
        <v>1</v>
      </c>
      <c r="H405" s="46">
        <v>17917095</v>
      </c>
      <c r="I405" s="46">
        <v>12604</v>
      </c>
    </row>
    <row r="406" spans="1:9" ht="15">
      <c r="A406" s="43">
        <v>404</v>
      </c>
      <c r="B406" s="61" t="s">
        <v>1092</v>
      </c>
      <c r="C406" s="61" t="s">
        <v>1093</v>
      </c>
      <c r="D406" s="150">
        <v>42887</v>
      </c>
      <c r="E406" s="49" t="s">
        <v>15</v>
      </c>
      <c r="F406" s="50">
        <v>26</v>
      </c>
      <c r="G406" s="45">
        <v>1</v>
      </c>
      <c r="H406" s="46">
        <v>17755345</v>
      </c>
      <c r="I406" s="46">
        <v>13845</v>
      </c>
    </row>
    <row r="407" spans="1:9" ht="15">
      <c r="A407" s="43">
        <v>405</v>
      </c>
      <c r="B407" s="48" t="s">
        <v>357</v>
      </c>
      <c r="C407" s="48" t="s">
        <v>358</v>
      </c>
      <c r="D407" s="150">
        <v>43657</v>
      </c>
      <c r="E407" s="49" t="s">
        <v>260</v>
      </c>
      <c r="F407" s="50">
        <v>34</v>
      </c>
      <c r="G407" s="45">
        <v>1</v>
      </c>
      <c r="H407" s="46">
        <v>17700933</v>
      </c>
      <c r="I407" s="47">
        <v>11937</v>
      </c>
    </row>
    <row r="408" spans="1:9" ht="15">
      <c r="A408" s="43">
        <v>406</v>
      </c>
      <c r="B408" s="48" t="s">
        <v>1158</v>
      </c>
      <c r="C408" s="48" t="s">
        <v>1159</v>
      </c>
      <c r="D408" s="150">
        <v>42803</v>
      </c>
      <c r="E408" s="49" t="s">
        <v>162</v>
      </c>
      <c r="F408" s="50">
        <v>48</v>
      </c>
      <c r="G408" s="45">
        <v>1</v>
      </c>
      <c r="H408" s="46">
        <v>17585450</v>
      </c>
      <c r="I408" s="46">
        <v>12972</v>
      </c>
    </row>
    <row r="409" spans="1:9" ht="15">
      <c r="A409" s="43">
        <v>407</v>
      </c>
      <c r="B409" s="48" t="s">
        <v>1667</v>
      </c>
      <c r="C409" s="48" t="s">
        <v>1668</v>
      </c>
      <c r="D409" s="184">
        <v>44581</v>
      </c>
      <c r="E409" s="44" t="s">
        <v>37</v>
      </c>
      <c r="F409" s="50"/>
      <c r="G409" s="45">
        <v>1</v>
      </c>
      <c r="H409" s="176">
        <v>17421080</v>
      </c>
      <c r="I409" s="176">
        <v>11321</v>
      </c>
    </row>
    <row r="410" spans="1:9" ht="15">
      <c r="A410" s="43">
        <v>408</v>
      </c>
      <c r="B410" s="44" t="s">
        <v>217</v>
      </c>
      <c r="C410" s="44" t="s">
        <v>218</v>
      </c>
      <c r="D410" s="150">
        <v>43797</v>
      </c>
      <c r="E410" s="44" t="s">
        <v>162</v>
      </c>
      <c r="F410" s="50">
        <v>37</v>
      </c>
      <c r="G410" s="45">
        <v>1</v>
      </c>
      <c r="H410" s="137">
        <v>17409825</v>
      </c>
      <c r="I410" s="137">
        <v>11486</v>
      </c>
    </row>
    <row r="411" spans="1:9" ht="15">
      <c r="A411" s="43">
        <v>409</v>
      </c>
      <c r="B411" s="48" t="s">
        <v>400</v>
      </c>
      <c r="C411" s="48" t="s">
        <v>401</v>
      </c>
      <c r="D411" s="150">
        <v>43503</v>
      </c>
      <c r="E411" s="44" t="s">
        <v>70</v>
      </c>
      <c r="F411" s="50">
        <v>33</v>
      </c>
      <c r="G411" s="45">
        <v>1</v>
      </c>
      <c r="H411" s="137">
        <v>17344440</v>
      </c>
      <c r="I411" s="137">
        <v>11543</v>
      </c>
    </row>
    <row r="412" spans="1:9" ht="15">
      <c r="A412" s="43">
        <v>410</v>
      </c>
      <c r="B412" s="44" t="s">
        <v>964</v>
      </c>
      <c r="C412" s="44" t="s">
        <v>964</v>
      </c>
      <c r="D412" s="150">
        <v>43027</v>
      </c>
      <c r="E412" s="49" t="s">
        <v>21</v>
      </c>
      <c r="F412" s="146"/>
      <c r="G412" s="45">
        <v>1</v>
      </c>
      <c r="H412" s="46">
        <v>17261326</v>
      </c>
      <c r="I412" s="46">
        <v>15395</v>
      </c>
    </row>
    <row r="413" spans="1:9" ht="15">
      <c r="A413" s="43">
        <v>411</v>
      </c>
      <c r="B413" s="44" t="s">
        <v>1021</v>
      </c>
      <c r="C413" s="44" t="s">
        <v>1022</v>
      </c>
      <c r="D413" s="150">
        <v>42985</v>
      </c>
      <c r="E413" s="52" t="s">
        <v>162</v>
      </c>
      <c r="F413" s="146">
        <v>36</v>
      </c>
      <c r="G413" s="45">
        <v>1</v>
      </c>
      <c r="H413" s="46">
        <v>17161417</v>
      </c>
      <c r="I413" s="46">
        <v>12326</v>
      </c>
    </row>
    <row r="414" spans="1:9" ht="15">
      <c r="A414" s="43">
        <v>412</v>
      </c>
      <c r="B414" s="44" t="s">
        <v>1434</v>
      </c>
      <c r="C414" s="44" t="s">
        <v>1435</v>
      </c>
      <c r="D414" s="150">
        <v>44364</v>
      </c>
      <c r="E414" s="162" t="s">
        <v>40</v>
      </c>
      <c r="F414" s="163">
        <v>61</v>
      </c>
      <c r="G414" s="164">
        <v>1</v>
      </c>
      <c r="H414" s="162">
        <v>17153625</v>
      </c>
      <c r="I414" s="162">
        <v>10748</v>
      </c>
    </row>
    <row r="415" spans="1:9" ht="15">
      <c r="A415" s="43">
        <v>413</v>
      </c>
      <c r="B415" s="48" t="s">
        <v>912</v>
      </c>
      <c r="C415" s="48" t="s">
        <v>913</v>
      </c>
      <c r="D415" s="150">
        <v>43097</v>
      </c>
      <c r="E415" s="49" t="s">
        <v>21</v>
      </c>
      <c r="F415" s="50"/>
      <c r="G415" s="45">
        <v>1</v>
      </c>
      <c r="H415" s="46">
        <v>17020925</v>
      </c>
      <c r="I415" s="46">
        <v>11724</v>
      </c>
    </row>
    <row r="416" spans="1:9" ht="15">
      <c r="A416" s="43">
        <v>414</v>
      </c>
      <c r="B416" s="48" t="s">
        <v>1620</v>
      </c>
      <c r="C416" s="48" t="s">
        <v>1620</v>
      </c>
      <c r="D416" s="184">
        <v>44525</v>
      </c>
      <c r="E416" s="44" t="s">
        <v>70</v>
      </c>
      <c r="F416" s="50"/>
      <c r="G416" s="45">
        <v>1</v>
      </c>
      <c r="H416" s="176">
        <v>16924110</v>
      </c>
      <c r="I416" s="176">
        <v>11594</v>
      </c>
    </row>
    <row r="417" spans="1:9" ht="15">
      <c r="A417" s="43">
        <v>415</v>
      </c>
      <c r="B417" s="48" t="s">
        <v>1514</v>
      </c>
      <c r="C417" s="48" t="s">
        <v>1515</v>
      </c>
      <c r="D417" s="184">
        <v>44427</v>
      </c>
      <c r="E417" s="44" t="s">
        <v>15</v>
      </c>
      <c r="F417" s="50">
        <v>47</v>
      </c>
      <c r="G417" s="45">
        <v>1</v>
      </c>
      <c r="H417" s="176">
        <v>16733090</v>
      </c>
      <c r="I417" s="176">
        <v>10366</v>
      </c>
    </row>
    <row r="418" spans="1:9" ht="15">
      <c r="A418" s="43">
        <v>416</v>
      </c>
      <c r="B418" s="53" t="s">
        <v>1308</v>
      </c>
      <c r="C418" s="53" t="s">
        <v>1309</v>
      </c>
      <c r="D418" s="150">
        <v>42691</v>
      </c>
      <c r="E418" s="49" t="s">
        <v>24</v>
      </c>
      <c r="F418" s="50"/>
      <c r="G418" s="45">
        <v>1</v>
      </c>
      <c r="H418" s="136">
        <v>16642820</v>
      </c>
      <c r="I418" s="136">
        <v>11424</v>
      </c>
    </row>
    <row r="419" spans="1:9" ht="15">
      <c r="A419" s="43">
        <v>417</v>
      </c>
      <c r="B419" s="44" t="s">
        <v>57</v>
      </c>
      <c r="C419" s="44" t="s">
        <v>58</v>
      </c>
      <c r="D419" s="150">
        <v>44049</v>
      </c>
      <c r="E419" s="44" t="s">
        <v>30</v>
      </c>
      <c r="F419" s="50">
        <v>39</v>
      </c>
      <c r="G419" s="45">
        <v>1</v>
      </c>
      <c r="H419" s="47">
        <v>16609080</v>
      </c>
      <c r="I419" s="47">
        <v>10742</v>
      </c>
    </row>
    <row r="420" spans="1:9" ht="15">
      <c r="A420" s="43">
        <v>418</v>
      </c>
      <c r="B420" s="48" t="s">
        <v>977</v>
      </c>
      <c r="C420" s="48" t="s">
        <v>978</v>
      </c>
      <c r="D420" s="150">
        <v>43020</v>
      </c>
      <c r="E420" s="49" t="s">
        <v>154</v>
      </c>
      <c r="F420" s="50">
        <v>45</v>
      </c>
      <c r="G420" s="45">
        <v>1</v>
      </c>
      <c r="H420" s="46">
        <v>16304225</v>
      </c>
      <c r="I420" s="46">
        <v>12811</v>
      </c>
    </row>
    <row r="421" spans="1:9" ht="15">
      <c r="A421" s="43">
        <v>419</v>
      </c>
      <c r="B421" s="44" t="s">
        <v>55</v>
      </c>
      <c r="C421" s="44" t="s">
        <v>56</v>
      </c>
      <c r="D421" s="150">
        <v>44049</v>
      </c>
      <c r="E421" s="44" t="s">
        <v>24</v>
      </c>
      <c r="F421" s="50">
        <v>51</v>
      </c>
      <c r="G421" s="45">
        <v>1</v>
      </c>
      <c r="H421" s="47">
        <v>15994570</v>
      </c>
      <c r="I421" s="47">
        <v>10883</v>
      </c>
    </row>
    <row r="422" spans="1:9" ht="15">
      <c r="A422" s="43">
        <v>420</v>
      </c>
      <c r="B422" s="44" t="s">
        <v>244</v>
      </c>
      <c r="C422" s="44" t="s">
        <v>245</v>
      </c>
      <c r="D422" s="150">
        <v>43755</v>
      </c>
      <c r="E422" s="44" t="s">
        <v>162</v>
      </c>
      <c r="F422" s="50">
        <v>20</v>
      </c>
      <c r="G422" s="45">
        <v>1</v>
      </c>
      <c r="H422" s="46">
        <v>15991955</v>
      </c>
      <c r="I422" s="137">
        <v>10623</v>
      </c>
    </row>
    <row r="423" spans="1:9" ht="15">
      <c r="A423" s="43">
        <v>421</v>
      </c>
      <c r="B423" s="48" t="s">
        <v>219</v>
      </c>
      <c r="C423" s="48" t="s">
        <v>220</v>
      </c>
      <c r="D423" s="150">
        <v>43811</v>
      </c>
      <c r="E423" s="44" t="s">
        <v>24</v>
      </c>
      <c r="F423" s="50">
        <v>38</v>
      </c>
      <c r="G423" s="45">
        <v>1</v>
      </c>
      <c r="H423" s="137">
        <v>15924985</v>
      </c>
      <c r="I423" s="137">
        <v>10977</v>
      </c>
    </row>
    <row r="424" spans="1:9" ht="15">
      <c r="A424" s="43">
        <v>422</v>
      </c>
      <c r="B424" s="48" t="s">
        <v>1669</v>
      </c>
      <c r="C424" s="48" t="s">
        <v>1670</v>
      </c>
      <c r="D424" s="184">
        <v>44581</v>
      </c>
      <c r="E424" s="44" t="s">
        <v>40</v>
      </c>
      <c r="F424" s="50">
        <v>45</v>
      </c>
      <c r="G424" s="45">
        <v>1</v>
      </c>
      <c r="H424" s="176">
        <v>15924590</v>
      </c>
      <c r="I424" s="176">
        <v>9363</v>
      </c>
    </row>
    <row r="425" spans="1:9" ht="15">
      <c r="A425" s="43">
        <v>423</v>
      </c>
      <c r="B425" s="44" t="s">
        <v>1034</v>
      </c>
      <c r="C425" s="44" t="s">
        <v>1035</v>
      </c>
      <c r="D425" s="150">
        <v>42971</v>
      </c>
      <c r="E425" s="44" t="s">
        <v>21</v>
      </c>
      <c r="F425" s="146"/>
      <c r="G425" s="45">
        <v>1</v>
      </c>
      <c r="H425" s="46">
        <v>15916774</v>
      </c>
      <c r="I425" s="46">
        <v>11348</v>
      </c>
    </row>
    <row r="426" spans="1:9" ht="15">
      <c r="A426" s="43">
        <v>424</v>
      </c>
      <c r="B426" s="48" t="s">
        <v>420</v>
      </c>
      <c r="C426" s="48" t="s">
        <v>420</v>
      </c>
      <c r="D426" s="150">
        <v>43573</v>
      </c>
      <c r="E426" s="49" t="s">
        <v>21</v>
      </c>
      <c r="F426" s="50"/>
      <c r="G426" s="45">
        <v>1</v>
      </c>
      <c r="H426" s="46">
        <v>15895690</v>
      </c>
      <c r="I426" s="47">
        <v>9913</v>
      </c>
    </row>
    <row r="427" spans="1:9" ht="15">
      <c r="A427" s="43">
        <v>425</v>
      </c>
      <c r="B427" s="48" t="s">
        <v>463</v>
      </c>
      <c r="C427" s="48" t="s">
        <v>464</v>
      </c>
      <c r="D427" s="150">
        <v>43552</v>
      </c>
      <c r="E427" s="44" t="s">
        <v>162</v>
      </c>
      <c r="F427" s="50">
        <v>28</v>
      </c>
      <c r="G427" s="45">
        <v>1</v>
      </c>
      <c r="H427" s="137">
        <v>15870905</v>
      </c>
      <c r="I427" s="137">
        <v>10082</v>
      </c>
    </row>
    <row r="428" spans="1:9" ht="15">
      <c r="A428" s="43">
        <v>426</v>
      </c>
      <c r="B428" s="48" t="s">
        <v>514</v>
      </c>
      <c r="C428" s="48" t="s">
        <v>515</v>
      </c>
      <c r="D428" s="150">
        <v>43468</v>
      </c>
      <c r="E428" s="44" t="s">
        <v>37</v>
      </c>
      <c r="F428" s="50"/>
      <c r="G428" s="45">
        <v>1</v>
      </c>
      <c r="H428" s="137">
        <v>15824350</v>
      </c>
      <c r="I428" s="137">
        <v>10610</v>
      </c>
    </row>
    <row r="429" spans="1:9" ht="15">
      <c r="A429" s="43">
        <v>427</v>
      </c>
      <c r="B429" s="44" t="s">
        <v>1436</v>
      </c>
      <c r="C429" s="44" t="s">
        <v>1436</v>
      </c>
      <c r="D429" s="150">
        <v>44364</v>
      </c>
      <c r="E429" s="162" t="s">
        <v>70</v>
      </c>
      <c r="F429" s="163">
        <v>61</v>
      </c>
      <c r="G429" s="164">
        <v>1</v>
      </c>
      <c r="H429" s="162">
        <v>15782630</v>
      </c>
      <c r="I429" s="162">
        <v>10714</v>
      </c>
    </row>
    <row r="430" spans="1:9" ht="15">
      <c r="A430" s="43">
        <v>428</v>
      </c>
      <c r="B430" s="48" t="s">
        <v>1534</v>
      </c>
      <c r="C430" s="48" t="s">
        <v>1535</v>
      </c>
      <c r="D430" s="184">
        <v>44441</v>
      </c>
      <c r="E430" s="44" t="s">
        <v>15</v>
      </c>
      <c r="F430" s="50">
        <v>37</v>
      </c>
      <c r="G430" s="45">
        <v>1</v>
      </c>
      <c r="H430" s="176">
        <v>15754675</v>
      </c>
      <c r="I430" s="176">
        <v>9859</v>
      </c>
    </row>
    <row r="431" spans="1:9" ht="15">
      <c r="A431" s="43">
        <v>429</v>
      </c>
      <c r="B431" s="48" t="s">
        <v>603</v>
      </c>
      <c r="C431" s="48" t="s">
        <v>604</v>
      </c>
      <c r="D431" s="150">
        <v>43426</v>
      </c>
      <c r="E431" s="49" t="s">
        <v>70</v>
      </c>
      <c r="F431" s="50">
        <v>38</v>
      </c>
      <c r="G431" s="45">
        <v>1</v>
      </c>
      <c r="H431" s="137">
        <v>15703455</v>
      </c>
      <c r="I431" s="137">
        <v>10593</v>
      </c>
    </row>
    <row r="432" spans="1:9" ht="15">
      <c r="A432" s="43">
        <v>430</v>
      </c>
      <c r="B432" s="48" t="s">
        <v>965</v>
      </c>
      <c r="C432" s="48" t="s">
        <v>966</v>
      </c>
      <c r="D432" s="150">
        <v>43027</v>
      </c>
      <c r="E432" s="49" t="s">
        <v>24</v>
      </c>
      <c r="F432" s="50">
        <v>1</v>
      </c>
      <c r="G432" s="45">
        <v>1</v>
      </c>
      <c r="H432" s="46">
        <v>15682256</v>
      </c>
      <c r="I432" s="46">
        <v>10995</v>
      </c>
    </row>
    <row r="433" spans="1:9" ht="15">
      <c r="A433" s="43">
        <v>431</v>
      </c>
      <c r="B433" s="48" t="s">
        <v>319</v>
      </c>
      <c r="C433" s="48" t="s">
        <v>320</v>
      </c>
      <c r="D433" s="150">
        <v>43699</v>
      </c>
      <c r="E433" s="49" t="s">
        <v>15</v>
      </c>
      <c r="F433" s="147">
        <v>50</v>
      </c>
      <c r="G433" s="45">
        <v>1</v>
      </c>
      <c r="H433" s="137">
        <v>15678960</v>
      </c>
      <c r="I433" s="137">
        <v>10928</v>
      </c>
    </row>
    <row r="434" spans="1:9" ht="15">
      <c r="A434" s="43">
        <v>432</v>
      </c>
      <c r="B434" s="44" t="s">
        <v>834</v>
      </c>
      <c r="C434" s="44" t="s">
        <v>834</v>
      </c>
      <c r="D434" s="150">
        <v>43181</v>
      </c>
      <c r="E434" s="44" t="s">
        <v>154</v>
      </c>
      <c r="F434" s="50">
        <v>32</v>
      </c>
      <c r="G434" s="45">
        <v>1</v>
      </c>
      <c r="H434" s="46">
        <v>15652616</v>
      </c>
      <c r="I434" s="46">
        <v>10810</v>
      </c>
    </row>
    <row r="435" spans="1:9" ht="15">
      <c r="A435" s="43">
        <v>433</v>
      </c>
      <c r="B435" s="44" t="s">
        <v>1310</v>
      </c>
      <c r="C435" s="44" t="s">
        <v>1311</v>
      </c>
      <c r="D435" s="150">
        <v>42698</v>
      </c>
      <c r="E435" s="44" t="s">
        <v>162</v>
      </c>
      <c r="F435" s="51">
        <v>31</v>
      </c>
      <c r="G435" s="45">
        <v>1</v>
      </c>
      <c r="H435" s="136">
        <v>15460145</v>
      </c>
      <c r="I435" s="136">
        <v>10984</v>
      </c>
    </row>
    <row r="436" spans="1:9" ht="15">
      <c r="A436" s="43">
        <v>434</v>
      </c>
      <c r="B436" s="44" t="s">
        <v>471</v>
      </c>
      <c r="C436" s="44" t="s">
        <v>472</v>
      </c>
      <c r="D436" s="150">
        <v>43468</v>
      </c>
      <c r="E436" s="44" t="s">
        <v>162</v>
      </c>
      <c r="F436" s="50">
        <v>51</v>
      </c>
      <c r="G436" s="45">
        <v>1</v>
      </c>
      <c r="H436" s="46">
        <v>15405844</v>
      </c>
      <c r="I436" s="46">
        <v>11042</v>
      </c>
    </row>
    <row r="437" spans="1:9" ht="15">
      <c r="A437" s="43">
        <v>435</v>
      </c>
      <c r="B437" s="44" t="s">
        <v>694</v>
      </c>
      <c r="C437" s="44" t="s">
        <v>695</v>
      </c>
      <c r="D437" s="150">
        <v>43349</v>
      </c>
      <c r="E437" s="44" t="s">
        <v>21</v>
      </c>
      <c r="F437" s="50"/>
      <c r="G437" s="45">
        <v>1</v>
      </c>
      <c r="H437" s="46">
        <v>15368878</v>
      </c>
      <c r="I437" s="46">
        <v>10831</v>
      </c>
    </row>
    <row r="438" spans="1:9" ht="15">
      <c r="A438" s="43">
        <v>436</v>
      </c>
      <c r="B438" s="48" t="s">
        <v>1470</v>
      </c>
      <c r="C438" s="48" t="s">
        <v>1471</v>
      </c>
      <c r="D438" s="167">
        <v>44392</v>
      </c>
      <c r="E438" s="44" t="s">
        <v>40</v>
      </c>
      <c r="F438" s="50">
        <v>33</v>
      </c>
      <c r="G438" s="45">
        <v>1</v>
      </c>
      <c r="H438" s="176">
        <v>15233630</v>
      </c>
      <c r="I438" s="176">
        <v>9605</v>
      </c>
    </row>
    <row r="439" spans="1:9" ht="15">
      <c r="A439" s="43">
        <v>437</v>
      </c>
      <c r="B439" s="44" t="s">
        <v>858</v>
      </c>
      <c r="C439" s="44" t="s">
        <v>859</v>
      </c>
      <c r="D439" s="150">
        <v>43153</v>
      </c>
      <c r="E439" s="44" t="s">
        <v>70</v>
      </c>
      <c r="F439" s="50"/>
      <c r="G439" s="45">
        <v>1</v>
      </c>
      <c r="H439" s="136">
        <v>15145445</v>
      </c>
      <c r="I439" s="47">
        <v>10284</v>
      </c>
    </row>
    <row r="440" spans="1:9" ht="15">
      <c r="A440" s="43">
        <v>438</v>
      </c>
      <c r="B440" s="48" t="s">
        <v>936</v>
      </c>
      <c r="C440" s="48" t="s">
        <v>936</v>
      </c>
      <c r="D440" s="150">
        <v>43069</v>
      </c>
      <c r="E440" s="49" t="s">
        <v>154</v>
      </c>
      <c r="F440" s="50">
        <v>45</v>
      </c>
      <c r="G440" s="45">
        <v>1</v>
      </c>
      <c r="H440" s="46">
        <v>15111155</v>
      </c>
      <c r="I440" s="46">
        <v>12032</v>
      </c>
    </row>
    <row r="441" spans="1:9" ht="15">
      <c r="A441" s="43">
        <v>439</v>
      </c>
      <c r="B441" s="48" t="s">
        <v>251</v>
      </c>
      <c r="C441" s="48" t="s">
        <v>252</v>
      </c>
      <c r="D441" s="150">
        <v>43699</v>
      </c>
      <c r="E441" s="49" t="s">
        <v>162</v>
      </c>
      <c r="F441" s="50">
        <v>22</v>
      </c>
      <c r="G441" s="45">
        <v>1</v>
      </c>
      <c r="H441" s="137">
        <v>15102795</v>
      </c>
      <c r="I441" s="137">
        <v>11696</v>
      </c>
    </row>
    <row r="442" spans="1:9" ht="15">
      <c r="A442" s="43">
        <v>440</v>
      </c>
      <c r="B442" s="44" t="s">
        <v>1023</v>
      </c>
      <c r="C442" s="44" t="s">
        <v>1024</v>
      </c>
      <c r="D442" s="150">
        <v>42985</v>
      </c>
      <c r="E442" s="52" t="s">
        <v>24</v>
      </c>
      <c r="F442" s="146">
        <v>33</v>
      </c>
      <c r="G442" s="45">
        <v>1</v>
      </c>
      <c r="H442" s="46">
        <v>15099125</v>
      </c>
      <c r="I442" s="46">
        <v>10753</v>
      </c>
    </row>
    <row r="443" spans="1:9" ht="15">
      <c r="A443" s="43">
        <v>441</v>
      </c>
      <c r="B443" s="44" t="s">
        <v>971</v>
      </c>
      <c r="C443" s="44" t="s">
        <v>972</v>
      </c>
      <c r="D443" s="150">
        <v>43027</v>
      </c>
      <c r="E443" s="49" t="s">
        <v>30</v>
      </c>
      <c r="F443" s="146">
        <v>36</v>
      </c>
      <c r="G443" s="45">
        <v>1</v>
      </c>
      <c r="H443" s="46">
        <v>15085421</v>
      </c>
      <c r="I443" s="46">
        <v>10650</v>
      </c>
    </row>
    <row r="444" spans="1:9" ht="15">
      <c r="A444" s="43">
        <v>442</v>
      </c>
      <c r="B444" s="48" t="s">
        <v>542</v>
      </c>
      <c r="C444" s="48" t="s">
        <v>543</v>
      </c>
      <c r="D444" s="150">
        <v>43475</v>
      </c>
      <c r="E444" s="49" t="s">
        <v>21</v>
      </c>
      <c r="F444" s="50"/>
      <c r="G444" s="45">
        <v>1</v>
      </c>
      <c r="H444" s="46">
        <v>15066198</v>
      </c>
      <c r="I444" s="46">
        <v>9937</v>
      </c>
    </row>
    <row r="445" spans="1:9" ht="15">
      <c r="A445" s="43">
        <v>443</v>
      </c>
      <c r="B445" s="129" t="s">
        <v>1429</v>
      </c>
      <c r="C445" s="129" t="s">
        <v>1430</v>
      </c>
      <c r="D445" s="154">
        <v>44357</v>
      </c>
      <c r="E445" s="129" t="s">
        <v>70</v>
      </c>
      <c r="F445" s="147">
        <v>63</v>
      </c>
      <c r="G445" s="147">
        <v>1</v>
      </c>
      <c r="H445" s="64">
        <v>14962105</v>
      </c>
      <c r="I445" s="64">
        <v>9843</v>
      </c>
    </row>
    <row r="446" spans="1:9" ht="15">
      <c r="A446" s="43">
        <v>444</v>
      </c>
      <c r="B446" s="48" t="s">
        <v>900</v>
      </c>
      <c r="C446" s="48" t="s">
        <v>901</v>
      </c>
      <c r="D446" s="150">
        <v>43104</v>
      </c>
      <c r="E446" s="49" t="s">
        <v>24</v>
      </c>
      <c r="F446" s="50">
        <v>6</v>
      </c>
      <c r="G446" s="45">
        <v>1</v>
      </c>
      <c r="H446" s="46">
        <v>14940440</v>
      </c>
      <c r="I446" s="46">
        <v>11247</v>
      </c>
    </row>
    <row r="447" spans="1:9" ht="15">
      <c r="A447" s="43">
        <v>445</v>
      </c>
      <c r="B447" s="44" t="s">
        <v>1312</v>
      </c>
      <c r="C447" s="44" t="s">
        <v>1313</v>
      </c>
      <c r="D447" s="150">
        <v>42712</v>
      </c>
      <c r="E447" s="44" t="s">
        <v>15</v>
      </c>
      <c r="F447" s="51">
        <v>22</v>
      </c>
      <c r="G447" s="45">
        <v>1</v>
      </c>
      <c r="H447" s="46">
        <v>14938430</v>
      </c>
      <c r="I447" s="46">
        <v>10521</v>
      </c>
    </row>
    <row r="448" spans="1:9" ht="15">
      <c r="A448" s="43">
        <v>446</v>
      </c>
      <c r="B448" s="44" t="s">
        <v>967</v>
      </c>
      <c r="C448" s="44" t="s">
        <v>968</v>
      </c>
      <c r="D448" s="150">
        <v>43027</v>
      </c>
      <c r="E448" s="49" t="s">
        <v>162</v>
      </c>
      <c r="F448" s="146">
        <v>26</v>
      </c>
      <c r="G448" s="45">
        <v>1</v>
      </c>
      <c r="H448" s="46">
        <v>14756670</v>
      </c>
      <c r="I448" s="46">
        <v>10025</v>
      </c>
    </row>
    <row r="449" spans="1:9" ht="15">
      <c r="A449" s="43">
        <v>447</v>
      </c>
      <c r="B449" s="48" t="s">
        <v>999</v>
      </c>
      <c r="C449" s="44" t="s">
        <v>1000</v>
      </c>
      <c r="D449" s="150">
        <v>42999</v>
      </c>
      <c r="E449" s="49" t="s">
        <v>24</v>
      </c>
      <c r="F449" s="50">
        <v>26</v>
      </c>
      <c r="G449" s="45">
        <v>1</v>
      </c>
      <c r="H449" s="46">
        <v>14677405</v>
      </c>
      <c r="I449" s="46">
        <v>10621</v>
      </c>
    </row>
    <row r="450" spans="1:9" ht="15">
      <c r="A450" s="43">
        <v>448</v>
      </c>
      <c r="B450" s="44" t="s">
        <v>169</v>
      </c>
      <c r="C450" s="44" t="s">
        <v>170</v>
      </c>
      <c r="D450" s="150">
        <v>43888</v>
      </c>
      <c r="E450" s="44" t="s">
        <v>21</v>
      </c>
      <c r="F450" s="50">
        <v>32</v>
      </c>
      <c r="G450" s="45">
        <v>1</v>
      </c>
      <c r="H450" s="46">
        <v>14637530</v>
      </c>
      <c r="I450" s="47">
        <v>9815</v>
      </c>
    </row>
    <row r="451" spans="1:9" ht="15">
      <c r="A451" s="43">
        <v>449</v>
      </c>
      <c r="B451" s="44" t="s">
        <v>317</v>
      </c>
      <c r="C451" s="44" t="s">
        <v>318</v>
      </c>
      <c r="D451" s="150">
        <v>43664</v>
      </c>
      <c r="E451" s="44" t="s">
        <v>30</v>
      </c>
      <c r="F451" s="50">
        <v>21</v>
      </c>
      <c r="G451" s="45">
        <v>1</v>
      </c>
      <c r="H451" s="46">
        <v>14586335</v>
      </c>
      <c r="I451" s="47">
        <v>9496</v>
      </c>
    </row>
    <row r="452" spans="1:9" ht="15">
      <c r="A452" s="43">
        <v>450</v>
      </c>
      <c r="B452" s="62" t="s">
        <v>1314</v>
      </c>
      <c r="C452" s="48" t="s">
        <v>1315</v>
      </c>
      <c r="D452" s="150">
        <v>42621</v>
      </c>
      <c r="E452" s="44" t="s">
        <v>154</v>
      </c>
      <c r="F452" s="51">
        <v>23</v>
      </c>
      <c r="G452" s="45">
        <v>1</v>
      </c>
      <c r="H452" s="46">
        <v>14546589</v>
      </c>
      <c r="I452" s="46">
        <v>11252</v>
      </c>
    </row>
    <row r="453" spans="1:9" ht="15">
      <c r="A453" s="43">
        <v>451</v>
      </c>
      <c r="B453" s="48" t="s">
        <v>67</v>
      </c>
      <c r="C453" s="48" t="s">
        <v>67</v>
      </c>
      <c r="D453" s="150">
        <v>43902</v>
      </c>
      <c r="E453" s="44" t="s">
        <v>162</v>
      </c>
      <c r="F453" s="50">
        <v>59</v>
      </c>
      <c r="G453" s="45">
        <v>1</v>
      </c>
      <c r="H453" s="134">
        <v>14422739</v>
      </c>
      <c r="I453" s="134">
        <v>9436</v>
      </c>
    </row>
    <row r="454" spans="1:9" ht="15">
      <c r="A454" s="43">
        <v>452</v>
      </c>
      <c r="B454" s="48" t="s">
        <v>1472</v>
      </c>
      <c r="C454" s="48" t="s">
        <v>1473</v>
      </c>
      <c r="D454" s="167">
        <v>44392</v>
      </c>
      <c r="E454" s="44" t="s">
        <v>21</v>
      </c>
      <c r="F454" s="50">
        <v>24</v>
      </c>
      <c r="G454" s="45">
        <v>1</v>
      </c>
      <c r="H454" s="176">
        <v>14336020</v>
      </c>
      <c r="I454" s="176">
        <v>8718</v>
      </c>
    </row>
    <row r="455" spans="1:9" ht="15">
      <c r="A455" s="43">
        <v>453</v>
      </c>
      <c r="B455" s="48" t="s">
        <v>624</v>
      </c>
      <c r="C455" s="48" t="s">
        <v>625</v>
      </c>
      <c r="D455" s="150">
        <v>43321</v>
      </c>
      <c r="E455" s="44" t="s">
        <v>162</v>
      </c>
      <c r="F455" s="50">
        <v>41</v>
      </c>
      <c r="G455" s="45">
        <v>1</v>
      </c>
      <c r="H455" s="137">
        <v>14270821</v>
      </c>
      <c r="I455" s="137">
        <v>10633</v>
      </c>
    </row>
    <row r="456" spans="1:9" ht="15">
      <c r="A456" s="43">
        <v>454</v>
      </c>
      <c r="B456" s="44" t="s">
        <v>1025</v>
      </c>
      <c r="C456" s="44" t="s">
        <v>1026</v>
      </c>
      <c r="D456" s="150">
        <v>42985</v>
      </c>
      <c r="E456" s="52" t="s">
        <v>21</v>
      </c>
      <c r="F456" s="146"/>
      <c r="G456" s="45">
        <v>1</v>
      </c>
      <c r="H456" s="46">
        <v>14258142</v>
      </c>
      <c r="I456" s="46">
        <v>9883</v>
      </c>
    </row>
    <row r="457" spans="1:9" ht="15">
      <c r="A457" s="43">
        <v>455</v>
      </c>
      <c r="B457" s="48" t="s">
        <v>1081</v>
      </c>
      <c r="C457" s="48" t="s">
        <v>1082</v>
      </c>
      <c r="D457" s="150">
        <v>42908</v>
      </c>
      <c r="E457" s="49" t="s">
        <v>70</v>
      </c>
      <c r="F457" s="50"/>
      <c r="G457" s="45">
        <v>1</v>
      </c>
      <c r="H457" s="46">
        <v>14175950</v>
      </c>
      <c r="I457" s="46">
        <v>9755</v>
      </c>
    </row>
    <row r="458" spans="1:9" ht="15">
      <c r="A458" s="43">
        <v>456</v>
      </c>
      <c r="B458" s="44" t="s">
        <v>348</v>
      </c>
      <c r="C458" s="44" t="s">
        <v>348</v>
      </c>
      <c r="D458" s="150">
        <v>43684</v>
      </c>
      <c r="E458" s="44" t="s">
        <v>198</v>
      </c>
      <c r="F458" s="50"/>
      <c r="G458" s="45">
        <v>1</v>
      </c>
      <c r="H458" s="137">
        <v>14152980</v>
      </c>
      <c r="I458" s="137">
        <v>10032</v>
      </c>
    </row>
    <row r="459" spans="1:9" ht="15">
      <c r="A459" s="43">
        <v>457</v>
      </c>
      <c r="B459" s="53" t="s">
        <v>1138</v>
      </c>
      <c r="C459" s="53" t="s">
        <v>1138</v>
      </c>
      <c r="D459" s="150">
        <v>42831</v>
      </c>
      <c r="E459" s="49" t="s">
        <v>154</v>
      </c>
      <c r="F459" s="50"/>
      <c r="G459" s="45">
        <v>1</v>
      </c>
      <c r="H459" s="46">
        <v>14076839</v>
      </c>
      <c r="I459" s="46">
        <v>10293</v>
      </c>
    </row>
    <row r="460" spans="1:9" ht="15">
      <c r="A460" s="43">
        <v>458</v>
      </c>
      <c r="B460" s="44" t="s">
        <v>1192</v>
      </c>
      <c r="C460" s="44" t="s">
        <v>1192</v>
      </c>
      <c r="D460" s="150">
        <v>42775</v>
      </c>
      <c r="E460" s="44" t="s">
        <v>37</v>
      </c>
      <c r="F460" s="51"/>
      <c r="G460" s="45">
        <v>1</v>
      </c>
      <c r="H460" s="46">
        <v>14040522</v>
      </c>
      <c r="I460" s="46">
        <v>10323</v>
      </c>
    </row>
    <row r="461" spans="1:9" ht="15">
      <c r="A461" s="43">
        <v>459</v>
      </c>
      <c r="B461" s="48" t="s">
        <v>1602</v>
      </c>
      <c r="C461" s="48" t="s">
        <v>1602</v>
      </c>
      <c r="D461" s="184">
        <v>44504</v>
      </c>
      <c r="E461" s="44" t="s">
        <v>37</v>
      </c>
      <c r="F461" s="50"/>
      <c r="G461" s="45">
        <v>1</v>
      </c>
      <c r="H461" s="176">
        <v>13956617</v>
      </c>
      <c r="I461" s="176">
        <v>9617</v>
      </c>
    </row>
    <row r="462" spans="1:9" ht="15">
      <c r="A462" s="43">
        <v>460</v>
      </c>
      <c r="B462" s="48" t="s">
        <v>1630</v>
      </c>
      <c r="C462" s="48" t="s">
        <v>1630</v>
      </c>
      <c r="D462" s="184">
        <v>44539</v>
      </c>
      <c r="E462" s="44" t="s">
        <v>15</v>
      </c>
      <c r="F462" s="50">
        <v>51</v>
      </c>
      <c r="G462" s="45">
        <v>1</v>
      </c>
      <c r="H462" s="176">
        <v>13918685</v>
      </c>
      <c r="I462" s="176">
        <v>8923</v>
      </c>
    </row>
    <row r="463" spans="1:9" ht="15">
      <c r="A463" s="43">
        <v>461</v>
      </c>
      <c r="B463" s="129" t="s">
        <v>1417</v>
      </c>
      <c r="C463" s="129" t="s">
        <v>1418</v>
      </c>
      <c r="D463" s="151">
        <v>44350</v>
      </c>
      <c r="E463" s="44" t="s">
        <v>42</v>
      </c>
      <c r="F463" s="146">
        <v>47</v>
      </c>
      <c r="G463" s="45">
        <v>1</v>
      </c>
      <c r="H463" s="46">
        <v>13794755</v>
      </c>
      <c r="I463" s="46">
        <v>8737</v>
      </c>
    </row>
    <row r="464" spans="1:9" ht="15">
      <c r="A464" s="43">
        <v>462</v>
      </c>
      <c r="B464" s="48" t="s">
        <v>768</v>
      </c>
      <c r="C464" s="48" t="s">
        <v>769</v>
      </c>
      <c r="D464" s="150">
        <v>43272</v>
      </c>
      <c r="E464" s="44" t="s">
        <v>70</v>
      </c>
      <c r="F464" s="50"/>
      <c r="G464" s="45">
        <v>1</v>
      </c>
      <c r="H464" s="46">
        <v>13742400</v>
      </c>
      <c r="I464" s="46">
        <v>10182</v>
      </c>
    </row>
    <row r="465" spans="1:9" ht="15">
      <c r="A465" s="43">
        <v>463</v>
      </c>
      <c r="B465" s="44" t="s">
        <v>540</v>
      </c>
      <c r="C465" s="44" t="s">
        <v>541</v>
      </c>
      <c r="D465" s="150">
        <v>43482</v>
      </c>
      <c r="E465" s="44" t="s">
        <v>162</v>
      </c>
      <c r="F465" s="50">
        <v>39</v>
      </c>
      <c r="G465" s="45">
        <v>1</v>
      </c>
      <c r="H465" s="46">
        <v>13702159.399999999</v>
      </c>
      <c r="I465" s="46">
        <v>9030</v>
      </c>
    </row>
    <row r="466" spans="1:9" ht="15">
      <c r="A466" s="43">
        <v>464</v>
      </c>
      <c r="B466" s="48" t="s">
        <v>1481</v>
      </c>
      <c r="C466" s="48" t="s">
        <v>1482</v>
      </c>
      <c r="D466" s="184">
        <v>44399</v>
      </c>
      <c r="E466" s="44" t="s">
        <v>24</v>
      </c>
      <c r="F466" s="50">
        <v>53</v>
      </c>
      <c r="G466" s="45">
        <v>1</v>
      </c>
      <c r="H466" s="176">
        <v>13590325</v>
      </c>
      <c r="I466" s="176">
        <v>7987</v>
      </c>
    </row>
    <row r="467" spans="1:9" ht="15">
      <c r="A467" s="43">
        <v>465</v>
      </c>
      <c r="B467" s="48" t="s">
        <v>1516</v>
      </c>
      <c r="C467" s="48" t="s">
        <v>1516</v>
      </c>
      <c r="D467" s="184">
        <v>44427</v>
      </c>
      <c r="E467" s="44" t="s">
        <v>15</v>
      </c>
      <c r="F467" s="50">
        <v>59</v>
      </c>
      <c r="G467" s="45">
        <v>1</v>
      </c>
      <c r="H467" s="176">
        <v>13560872</v>
      </c>
      <c r="I467" s="176">
        <v>8890</v>
      </c>
    </row>
    <row r="468" spans="1:9" ht="15">
      <c r="A468" s="43">
        <v>466</v>
      </c>
      <c r="B468" s="44" t="s">
        <v>1017</v>
      </c>
      <c r="C468" s="44" t="s">
        <v>1018</v>
      </c>
      <c r="D468" s="150">
        <v>42985</v>
      </c>
      <c r="E468" s="52" t="s">
        <v>154</v>
      </c>
      <c r="F468" s="146">
        <v>40</v>
      </c>
      <c r="G468" s="45">
        <v>1</v>
      </c>
      <c r="H468" s="46">
        <v>13536146</v>
      </c>
      <c r="I468" s="46">
        <v>9971</v>
      </c>
    </row>
    <row r="469" spans="1:9" ht="15">
      <c r="A469" s="43">
        <v>467</v>
      </c>
      <c r="B469" s="44" t="s">
        <v>663</v>
      </c>
      <c r="C469" s="44" t="s">
        <v>664</v>
      </c>
      <c r="D469" s="150">
        <v>43370</v>
      </c>
      <c r="E469" s="44" t="s">
        <v>162</v>
      </c>
      <c r="F469" s="50">
        <v>23</v>
      </c>
      <c r="G469" s="45">
        <v>1</v>
      </c>
      <c r="H469" s="46">
        <v>13058598</v>
      </c>
      <c r="I469" s="46">
        <v>8904</v>
      </c>
    </row>
    <row r="470" spans="1:9" ht="15">
      <c r="A470" s="43">
        <v>468</v>
      </c>
      <c r="B470" s="48" t="s">
        <v>1598</v>
      </c>
      <c r="C470" s="48" t="s">
        <v>1599</v>
      </c>
      <c r="D470" s="184">
        <v>44504</v>
      </c>
      <c r="E470" s="44" t="s">
        <v>24</v>
      </c>
      <c r="F470" s="50">
        <v>47</v>
      </c>
      <c r="G470" s="45">
        <v>1</v>
      </c>
      <c r="H470" s="176">
        <v>13046270</v>
      </c>
      <c r="I470" s="176">
        <v>8126</v>
      </c>
    </row>
    <row r="471" spans="1:9" ht="15">
      <c r="A471" s="43">
        <v>469</v>
      </c>
      <c r="B471" s="44" t="s">
        <v>1199</v>
      </c>
      <c r="C471" s="44" t="s">
        <v>1200</v>
      </c>
      <c r="D471" s="150">
        <v>42768</v>
      </c>
      <c r="E471" s="44" t="s">
        <v>70</v>
      </c>
      <c r="F471" s="51"/>
      <c r="G471" s="45">
        <v>1</v>
      </c>
      <c r="H471" s="46">
        <v>13037135</v>
      </c>
      <c r="I471" s="46">
        <v>8582</v>
      </c>
    </row>
    <row r="472" spans="1:9" ht="15">
      <c r="A472" s="43">
        <v>470</v>
      </c>
      <c r="B472" s="44" t="s">
        <v>607</v>
      </c>
      <c r="C472" s="44" t="s">
        <v>607</v>
      </c>
      <c r="D472" s="150">
        <v>43412</v>
      </c>
      <c r="E472" s="44" t="s">
        <v>21</v>
      </c>
      <c r="F472" s="50"/>
      <c r="G472" s="45">
        <v>1</v>
      </c>
      <c r="H472" s="46">
        <v>13025123</v>
      </c>
      <c r="I472" s="46">
        <v>11494</v>
      </c>
    </row>
    <row r="473" spans="1:9" ht="15">
      <c r="A473" s="43">
        <v>471</v>
      </c>
      <c r="B473" s="55" t="s">
        <v>551</v>
      </c>
      <c r="C473" s="53" t="s">
        <v>552</v>
      </c>
      <c r="D473" s="150">
        <v>43419</v>
      </c>
      <c r="E473" s="44" t="s">
        <v>15</v>
      </c>
      <c r="F473" s="50">
        <v>35</v>
      </c>
      <c r="G473" s="45">
        <v>1</v>
      </c>
      <c r="H473" s="46">
        <v>13005240</v>
      </c>
      <c r="I473" s="46">
        <v>7898</v>
      </c>
    </row>
    <row r="474" spans="1:9" ht="15">
      <c r="A474" s="43">
        <v>472</v>
      </c>
      <c r="B474" s="48" t="s">
        <v>1662</v>
      </c>
      <c r="C474" s="63">
        <v>355</v>
      </c>
      <c r="D474" s="184">
        <v>44574</v>
      </c>
      <c r="E474" s="44" t="s">
        <v>42</v>
      </c>
      <c r="F474" s="50">
        <v>59</v>
      </c>
      <c r="G474" s="45">
        <v>1</v>
      </c>
      <c r="H474" s="176">
        <v>12990490</v>
      </c>
      <c r="I474" s="176">
        <v>7430</v>
      </c>
    </row>
    <row r="475" spans="1:9" ht="15">
      <c r="A475" s="43">
        <v>473</v>
      </c>
      <c r="B475" s="48" t="s">
        <v>1316</v>
      </c>
      <c r="C475" s="48" t="s">
        <v>1317</v>
      </c>
      <c r="D475" s="150">
        <v>42684</v>
      </c>
      <c r="E475" s="49" t="s">
        <v>24</v>
      </c>
      <c r="F475" s="51"/>
      <c r="G475" s="45">
        <v>1</v>
      </c>
      <c r="H475" s="136">
        <v>12904235</v>
      </c>
      <c r="I475" s="136">
        <v>10221</v>
      </c>
    </row>
    <row r="476" spans="1:9" ht="15">
      <c r="A476" s="43">
        <v>474</v>
      </c>
      <c r="B476" s="44" t="s">
        <v>830</v>
      </c>
      <c r="C476" s="44" t="s">
        <v>831</v>
      </c>
      <c r="D476" s="150">
        <v>43181</v>
      </c>
      <c r="E476" s="44" t="s">
        <v>24</v>
      </c>
      <c r="F476" s="146">
        <v>49</v>
      </c>
      <c r="G476" s="45">
        <v>1</v>
      </c>
      <c r="H476" s="46">
        <v>12816595</v>
      </c>
      <c r="I476" s="46">
        <v>9370</v>
      </c>
    </row>
    <row r="477" spans="1:9" ht="15">
      <c r="A477" s="43">
        <v>475</v>
      </c>
      <c r="B477" s="44" t="s">
        <v>821</v>
      </c>
      <c r="C477" s="44" t="s">
        <v>822</v>
      </c>
      <c r="D477" s="150">
        <v>43188</v>
      </c>
      <c r="E477" s="44" t="s">
        <v>24</v>
      </c>
      <c r="F477" s="50">
        <v>43</v>
      </c>
      <c r="G477" s="45">
        <v>1</v>
      </c>
      <c r="H477" s="46">
        <v>12788620</v>
      </c>
      <c r="I477" s="46">
        <v>9218</v>
      </c>
    </row>
    <row r="478" spans="1:9" ht="15">
      <c r="A478" s="43">
        <v>476</v>
      </c>
      <c r="B478" s="44" t="s">
        <v>536</v>
      </c>
      <c r="C478" s="44" t="s">
        <v>537</v>
      </c>
      <c r="D478" s="150">
        <v>43489</v>
      </c>
      <c r="E478" s="44" t="s">
        <v>162</v>
      </c>
      <c r="F478" s="50">
        <v>40</v>
      </c>
      <c r="G478" s="45">
        <v>1</v>
      </c>
      <c r="H478" s="46">
        <v>12724213</v>
      </c>
      <c r="I478" s="46">
        <v>8268</v>
      </c>
    </row>
    <row r="479" spans="1:9" ht="15">
      <c r="A479" s="43">
        <v>477</v>
      </c>
      <c r="B479" s="48" t="s">
        <v>1554</v>
      </c>
      <c r="C479" s="48" t="s">
        <v>1555</v>
      </c>
      <c r="D479" s="184">
        <v>44462</v>
      </c>
      <c r="E479" s="44" t="s">
        <v>37</v>
      </c>
      <c r="F479" s="50"/>
      <c r="G479" s="45">
        <v>1</v>
      </c>
      <c r="H479" s="176">
        <v>12720486</v>
      </c>
      <c r="I479" s="176">
        <v>11173</v>
      </c>
    </row>
    <row r="480" spans="1:9" ht="15">
      <c r="A480" s="43">
        <v>478</v>
      </c>
      <c r="B480" s="48" t="s">
        <v>1624</v>
      </c>
      <c r="C480" s="48" t="s">
        <v>1625</v>
      </c>
      <c r="D480" s="184">
        <v>44532</v>
      </c>
      <c r="E480" s="44" t="s">
        <v>40</v>
      </c>
      <c r="F480" s="50">
        <v>56</v>
      </c>
      <c r="G480" s="45">
        <v>1</v>
      </c>
      <c r="H480" s="176">
        <v>12677178</v>
      </c>
      <c r="I480" s="176">
        <v>7271</v>
      </c>
    </row>
    <row r="481" spans="1:9" ht="15">
      <c r="A481" s="43">
        <v>479</v>
      </c>
      <c r="B481" s="48" t="s">
        <v>798</v>
      </c>
      <c r="C481" s="48" t="s">
        <v>799</v>
      </c>
      <c r="D481" s="150">
        <v>43216</v>
      </c>
      <c r="E481" s="49" t="s">
        <v>30</v>
      </c>
      <c r="F481" s="50">
        <v>46</v>
      </c>
      <c r="G481" s="45">
        <v>1</v>
      </c>
      <c r="H481" s="46">
        <v>12668687</v>
      </c>
      <c r="I481" s="46">
        <v>8822</v>
      </c>
    </row>
    <row r="482" spans="1:9" ht="15">
      <c r="A482" s="43">
        <v>480</v>
      </c>
      <c r="B482" s="44" t="s">
        <v>881</v>
      </c>
      <c r="C482" s="44" t="s">
        <v>881</v>
      </c>
      <c r="D482" s="150">
        <v>43125</v>
      </c>
      <c r="E482" s="44" t="s">
        <v>162</v>
      </c>
      <c r="F482" s="50">
        <v>36</v>
      </c>
      <c r="G482" s="45">
        <v>1</v>
      </c>
      <c r="H482" s="46">
        <v>12602070</v>
      </c>
      <c r="I482" s="46">
        <v>9418</v>
      </c>
    </row>
    <row r="483" spans="1:9" ht="15">
      <c r="A483" s="43">
        <v>481</v>
      </c>
      <c r="B483" s="44" t="s">
        <v>875</v>
      </c>
      <c r="C483" s="44" t="s">
        <v>876</v>
      </c>
      <c r="D483" s="150">
        <v>43132</v>
      </c>
      <c r="E483" s="44" t="s">
        <v>24</v>
      </c>
      <c r="F483" s="50">
        <v>34</v>
      </c>
      <c r="G483" s="45">
        <v>1</v>
      </c>
      <c r="H483" s="46">
        <v>12582619</v>
      </c>
      <c r="I483" s="46">
        <v>8610</v>
      </c>
    </row>
    <row r="484" spans="1:9" ht="15">
      <c r="A484" s="43">
        <v>482</v>
      </c>
      <c r="B484" s="44" t="s">
        <v>853</v>
      </c>
      <c r="C484" s="44" t="s">
        <v>853</v>
      </c>
      <c r="D484" s="150">
        <v>43160</v>
      </c>
      <c r="E484" s="44" t="s">
        <v>24</v>
      </c>
      <c r="F484" s="51">
        <v>36</v>
      </c>
      <c r="G484" s="45">
        <v>1</v>
      </c>
      <c r="H484" s="136">
        <v>12573964</v>
      </c>
      <c r="I484" s="47">
        <v>8826</v>
      </c>
    </row>
    <row r="485" spans="1:9" ht="15">
      <c r="A485" s="43">
        <v>483</v>
      </c>
      <c r="B485" s="48" t="s">
        <v>201</v>
      </c>
      <c r="C485" s="48" t="s">
        <v>202</v>
      </c>
      <c r="D485" s="150">
        <v>43804</v>
      </c>
      <c r="E485" s="44" t="s">
        <v>30</v>
      </c>
      <c r="F485" s="50">
        <v>56</v>
      </c>
      <c r="G485" s="45">
        <v>1</v>
      </c>
      <c r="H485" s="137">
        <v>12475800</v>
      </c>
      <c r="I485" s="137">
        <v>10556</v>
      </c>
    </row>
    <row r="486" spans="1:9" ht="15">
      <c r="A486" s="43">
        <v>484</v>
      </c>
      <c r="B486" s="48" t="s">
        <v>289</v>
      </c>
      <c r="C486" s="48" t="s">
        <v>290</v>
      </c>
      <c r="D486" s="150">
        <v>43699</v>
      </c>
      <c r="E486" s="49" t="s">
        <v>30</v>
      </c>
      <c r="F486" s="50">
        <v>19</v>
      </c>
      <c r="G486" s="45">
        <v>1</v>
      </c>
      <c r="H486" s="137">
        <v>12413075</v>
      </c>
      <c r="I486" s="137">
        <v>8411</v>
      </c>
    </row>
    <row r="487" spans="1:9" ht="15">
      <c r="A487" s="43">
        <v>485</v>
      </c>
      <c r="B487" s="44" t="s">
        <v>632</v>
      </c>
      <c r="C487" s="44" t="s">
        <v>633</v>
      </c>
      <c r="D487" s="150">
        <v>43412</v>
      </c>
      <c r="E487" s="44" t="s">
        <v>154</v>
      </c>
      <c r="F487" s="50"/>
      <c r="G487" s="45">
        <v>1</v>
      </c>
      <c r="H487" s="46">
        <v>12200348</v>
      </c>
      <c r="I487" s="46">
        <v>8494</v>
      </c>
    </row>
    <row r="488" spans="1:9" ht="15">
      <c r="A488" s="43">
        <v>486</v>
      </c>
      <c r="B488" s="48" t="s">
        <v>1605</v>
      </c>
      <c r="C488" s="48" t="s">
        <v>1605</v>
      </c>
      <c r="D488" s="184">
        <v>44511</v>
      </c>
      <c r="E488" s="44" t="s">
        <v>70</v>
      </c>
      <c r="F488" s="50"/>
      <c r="G488" s="45">
        <v>1</v>
      </c>
      <c r="H488" s="176">
        <v>12144105</v>
      </c>
      <c r="I488" s="176">
        <v>11451</v>
      </c>
    </row>
    <row r="489" spans="1:9" ht="15">
      <c r="A489" s="43">
        <v>487</v>
      </c>
      <c r="B489" s="44" t="s">
        <v>1318</v>
      </c>
      <c r="C489" s="44" t="s">
        <v>1319</v>
      </c>
      <c r="D489" s="150">
        <v>42719</v>
      </c>
      <c r="E489" s="44" t="s">
        <v>21</v>
      </c>
      <c r="F489" s="51">
        <v>23</v>
      </c>
      <c r="G489" s="45">
        <v>1</v>
      </c>
      <c r="H489" s="46">
        <v>12142705</v>
      </c>
      <c r="I489" s="138">
        <v>9380</v>
      </c>
    </row>
    <row r="490" spans="1:9" ht="15">
      <c r="A490" s="43">
        <v>488</v>
      </c>
      <c r="B490" s="48" t="s">
        <v>398</v>
      </c>
      <c r="C490" s="48" t="s">
        <v>399</v>
      </c>
      <c r="D490" s="150">
        <v>43559</v>
      </c>
      <c r="E490" s="44" t="s">
        <v>162</v>
      </c>
      <c r="F490" s="50">
        <v>31</v>
      </c>
      <c r="G490" s="45">
        <v>1</v>
      </c>
      <c r="H490" s="137">
        <v>12128230</v>
      </c>
      <c r="I490" s="137">
        <v>7547</v>
      </c>
    </row>
    <row r="491" spans="1:9" ht="15">
      <c r="A491" s="43">
        <v>489</v>
      </c>
      <c r="B491" s="48" t="s">
        <v>937</v>
      </c>
      <c r="C491" s="48" t="s">
        <v>938</v>
      </c>
      <c r="D491" s="150">
        <v>43069</v>
      </c>
      <c r="E491" s="49" t="s">
        <v>162</v>
      </c>
      <c r="F491" s="50">
        <v>41</v>
      </c>
      <c r="G491" s="45">
        <v>1</v>
      </c>
      <c r="H491" s="46">
        <v>12119420</v>
      </c>
      <c r="I491" s="46">
        <v>8530</v>
      </c>
    </row>
    <row r="492" spans="1:9" ht="15">
      <c r="A492" s="43">
        <v>490</v>
      </c>
      <c r="B492" s="44" t="s">
        <v>567</v>
      </c>
      <c r="C492" s="44" t="s">
        <v>568</v>
      </c>
      <c r="D492" s="150">
        <v>43454</v>
      </c>
      <c r="E492" s="44" t="s">
        <v>162</v>
      </c>
      <c r="F492" s="50">
        <v>15</v>
      </c>
      <c r="G492" s="45">
        <v>1</v>
      </c>
      <c r="H492" s="46">
        <v>12074790</v>
      </c>
      <c r="I492" s="46">
        <v>7968</v>
      </c>
    </row>
    <row r="493" spans="1:9" ht="15">
      <c r="A493" s="43">
        <v>491</v>
      </c>
      <c r="B493" s="48" t="s">
        <v>877</v>
      </c>
      <c r="C493" s="48" t="s">
        <v>878</v>
      </c>
      <c r="D493" s="150">
        <v>43132</v>
      </c>
      <c r="E493" s="49" t="s">
        <v>21</v>
      </c>
      <c r="F493" s="50">
        <v>32</v>
      </c>
      <c r="G493" s="45">
        <v>1</v>
      </c>
      <c r="H493" s="46">
        <v>12037757</v>
      </c>
      <c r="I493" s="46">
        <v>9050</v>
      </c>
    </row>
    <row r="494" spans="1:9" ht="15">
      <c r="A494" s="43">
        <v>492</v>
      </c>
      <c r="B494" s="48" t="s">
        <v>847</v>
      </c>
      <c r="C494" s="48" t="s">
        <v>848</v>
      </c>
      <c r="D494" s="150">
        <v>43167</v>
      </c>
      <c r="E494" s="49" t="s">
        <v>154</v>
      </c>
      <c r="F494" s="50"/>
      <c r="G494" s="45">
        <v>1</v>
      </c>
      <c r="H494" s="46">
        <v>12019805</v>
      </c>
      <c r="I494" s="46">
        <v>8413</v>
      </c>
    </row>
    <row r="495" spans="1:9" ht="15">
      <c r="A495" s="43">
        <v>493</v>
      </c>
      <c r="B495" s="44" t="s">
        <v>183</v>
      </c>
      <c r="C495" s="44" t="s">
        <v>184</v>
      </c>
      <c r="D495" s="150">
        <v>43832</v>
      </c>
      <c r="E495" s="44" t="s">
        <v>30</v>
      </c>
      <c r="F495" s="50"/>
      <c r="G495" s="45">
        <v>1</v>
      </c>
      <c r="H495" s="137">
        <v>11974383</v>
      </c>
      <c r="I495" s="137">
        <v>8095</v>
      </c>
    </row>
    <row r="496" spans="1:9" ht="15">
      <c r="A496" s="43">
        <v>494</v>
      </c>
      <c r="B496" s="48" t="s">
        <v>1448</v>
      </c>
      <c r="C496" s="48" t="s">
        <v>1449</v>
      </c>
      <c r="D496" s="150">
        <v>44378</v>
      </c>
      <c r="E496" s="44" t="s">
        <v>21</v>
      </c>
      <c r="F496" s="50">
        <v>46</v>
      </c>
      <c r="G496" s="45">
        <v>1</v>
      </c>
      <c r="H496" s="171">
        <v>11971768</v>
      </c>
      <c r="I496" s="171">
        <v>8548</v>
      </c>
    </row>
    <row r="497" spans="1:9" ht="15">
      <c r="A497" s="43">
        <v>495</v>
      </c>
      <c r="B497" s="63">
        <v>1945</v>
      </c>
      <c r="C497" s="63">
        <v>1945</v>
      </c>
      <c r="D497" s="150">
        <v>42845</v>
      </c>
      <c r="E497" s="49" t="s">
        <v>1121</v>
      </c>
      <c r="F497" s="50">
        <v>29</v>
      </c>
      <c r="G497" s="45">
        <v>1</v>
      </c>
      <c r="H497" s="46">
        <v>11737512</v>
      </c>
      <c r="I497" s="46">
        <v>9633</v>
      </c>
    </row>
    <row r="498" spans="1:9" ht="15">
      <c r="A498" s="43">
        <v>496</v>
      </c>
      <c r="B498" s="44" t="s">
        <v>321</v>
      </c>
      <c r="C498" s="44" t="s">
        <v>322</v>
      </c>
      <c r="D498" s="150">
        <v>43678</v>
      </c>
      <c r="E498" s="44" t="s">
        <v>162</v>
      </c>
      <c r="F498" s="50">
        <v>29</v>
      </c>
      <c r="G498" s="45">
        <v>1</v>
      </c>
      <c r="H498" s="46">
        <v>11662948</v>
      </c>
      <c r="I498" s="47">
        <v>7935</v>
      </c>
    </row>
    <row r="499" spans="1:9" ht="15">
      <c r="A499" s="43">
        <v>497</v>
      </c>
      <c r="B499" s="48" t="s">
        <v>1320</v>
      </c>
      <c r="C499" s="48" t="s">
        <v>1321</v>
      </c>
      <c r="D499" s="150">
        <v>42691</v>
      </c>
      <c r="E499" s="49" t="s">
        <v>30</v>
      </c>
      <c r="F499" s="50">
        <v>30</v>
      </c>
      <c r="G499" s="45">
        <v>1</v>
      </c>
      <c r="H499" s="136">
        <v>11606695</v>
      </c>
      <c r="I499" s="136">
        <v>8111</v>
      </c>
    </row>
    <row r="500" spans="1:9" ht="15">
      <c r="A500" s="43">
        <v>498</v>
      </c>
      <c r="B500" s="48" t="s">
        <v>1120</v>
      </c>
      <c r="C500" s="48" t="s">
        <v>1120</v>
      </c>
      <c r="D500" s="150">
        <v>42845</v>
      </c>
      <c r="E500" s="49" t="s">
        <v>162</v>
      </c>
      <c r="F500" s="50">
        <v>22</v>
      </c>
      <c r="G500" s="45">
        <v>1</v>
      </c>
      <c r="H500" s="46">
        <v>11605215</v>
      </c>
      <c r="I500" s="46">
        <v>7789</v>
      </c>
    </row>
    <row r="501" spans="1:9" ht="15">
      <c r="A501" s="43">
        <v>499</v>
      </c>
      <c r="B501" s="48" t="s">
        <v>1071</v>
      </c>
      <c r="C501" s="48" t="s">
        <v>1072</v>
      </c>
      <c r="D501" s="150">
        <v>42922</v>
      </c>
      <c r="E501" s="49" t="s">
        <v>154</v>
      </c>
      <c r="F501" s="50">
        <v>38</v>
      </c>
      <c r="G501" s="45">
        <v>1</v>
      </c>
      <c r="H501" s="46">
        <v>11595904</v>
      </c>
      <c r="I501" s="47">
        <v>8194</v>
      </c>
    </row>
    <row r="502" spans="1:9" ht="15">
      <c r="A502" s="43">
        <v>500</v>
      </c>
      <c r="B502" s="48" t="s">
        <v>612</v>
      </c>
      <c r="C502" s="48" t="s">
        <v>613</v>
      </c>
      <c r="D502" s="150">
        <v>43391</v>
      </c>
      <c r="E502" s="44" t="s">
        <v>30</v>
      </c>
      <c r="F502" s="50">
        <v>48</v>
      </c>
      <c r="G502" s="45">
        <v>1</v>
      </c>
      <c r="H502" s="137">
        <v>11548794</v>
      </c>
      <c r="I502" s="137">
        <v>8591</v>
      </c>
    </row>
    <row r="503" spans="1:9" ht="15">
      <c r="A503" s="43">
        <v>501</v>
      </c>
      <c r="B503" s="53" t="s">
        <v>1322</v>
      </c>
      <c r="C503" s="53" t="s">
        <v>1323</v>
      </c>
      <c r="D503" s="150">
        <v>42754</v>
      </c>
      <c r="E503" s="56" t="s">
        <v>15</v>
      </c>
      <c r="F503" s="51">
        <v>21</v>
      </c>
      <c r="G503" s="45">
        <v>1</v>
      </c>
      <c r="H503" s="46">
        <v>11158180</v>
      </c>
      <c r="I503" s="46">
        <v>7686</v>
      </c>
    </row>
    <row r="504" spans="1:9" ht="15">
      <c r="A504" s="43">
        <v>502</v>
      </c>
      <c r="B504" s="48" t="s">
        <v>467</v>
      </c>
      <c r="C504" s="48" t="s">
        <v>468</v>
      </c>
      <c r="D504" s="150">
        <v>43545</v>
      </c>
      <c r="E504" s="44" t="s">
        <v>15</v>
      </c>
      <c r="F504" s="50">
        <v>33</v>
      </c>
      <c r="G504" s="45">
        <v>1</v>
      </c>
      <c r="H504" s="46">
        <v>11120720</v>
      </c>
      <c r="I504" s="46">
        <v>7237</v>
      </c>
    </row>
    <row r="505" spans="1:9" ht="15">
      <c r="A505" s="43">
        <v>503</v>
      </c>
      <c r="B505" s="54" t="s">
        <v>942</v>
      </c>
      <c r="C505" s="48" t="s">
        <v>943</v>
      </c>
      <c r="D505" s="150">
        <v>43062</v>
      </c>
      <c r="E505" s="49" t="s">
        <v>21</v>
      </c>
      <c r="F505" s="50"/>
      <c r="G505" s="45">
        <v>1</v>
      </c>
      <c r="H505" s="46">
        <v>11004735</v>
      </c>
      <c r="I505" s="46">
        <v>7562</v>
      </c>
    </row>
    <row r="506" spans="1:9" ht="15">
      <c r="A506" s="43">
        <v>504</v>
      </c>
      <c r="B506" s="53" t="s">
        <v>1177</v>
      </c>
      <c r="C506" s="53" t="s">
        <v>1178</v>
      </c>
      <c r="D506" s="150">
        <v>42789</v>
      </c>
      <c r="E506" s="49" t="s">
        <v>15</v>
      </c>
      <c r="F506" s="50">
        <v>26</v>
      </c>
      <c r="G506" s="45">
        <v>1</v>
      </c>
      <c r="H506" s="46">
        <v>10994877</v>
      </c>
      <c r="I506" s="46">
        <v>7640</v>
      </c>
    </row>
    <row r="507" spans="1:9" ht="15">
      <c r="A507" s="43">
        <v>505</v>
      </c>
      <c r="B507" s="44" t="s">
        <v>692</v>
      </c>
      <c r="C507" s="44" t="s">
        <v>693</v>
      </c>
      <c r="D507" s="150">
        <v>43328</v>
      </c>
      <c r="E507" s="44" t="s">
        <v>21</v>
      </c>
      <c r="F507" s="50"/>
      <c r="G507" s="45">
        <v>1</v>
      </c>
      <c r="H507" s="46">
        <v>10982038</v>
      </c>
      <c r="I507" s="46">
        <v>8157</v>
      </c>
    </row>
    <row r="508" spans="1:9" ht="15">
      <c r="A508" s="43">
        <v>506</v>
      </c>
      <c r="B508" s="48" t="s">
        <v>1671</v>
      </c>
      <c r="C508" s="48" t="s">
        <v>1672</v>
      </c>
      <c r="D508" s="184">
        <v>44581</v>
      </c>
      <c r="E508" s="44" t="s">
        <v>21</v>
      </c>
      <c r="F508" s="50"/>
      <c r="G508" s="45">
        <v>1</v>
      </c>
      <c r="H508" s="176">
        <v>10974022</v>
      </c>
      <c r="I508" s="176">
        <v>6018</v>
      </c>
    </row>
    <row r="509" spans="1:9" ht="15">
      <c r="A509" s="43">
        <v>507</v>
      </c>
      <c r="B509" s="44" t="s">
        <v>403</v>
      </c>
      <c r="C509" s="44" t="s">
        <v>403</v>
      </c>
      <c r="D509" s="150">
        <v>43419</v>
      </c>
      <c r="E509" s="44" t="s">
        <v>37</v>
      </c>
      <c r="F509" s="50"/>
      <c r="G509" s="45">
        <v>1</v>
      </c>
      <c r="H509" s="137">
        <v>10896630</v>
      </c>
      <c r="I509" s="137">
        <v>7841</v>
      </c>
    </row>
    <row r="510" spans="1:9" ht="15">
      <c r="A510" s="43">
        <v>508</v>
      </c>
      <c r="B510" s="44" t="s">
        <v>842</v>
      </c>
      <c r="C510" s="44" t="s">
        <v>843</v>
      </c>
      <c r="D510" s="150">
        <v>43174</v>
      </c>
      <c r="E510" s="44" t="s">
        <v>30</v>
      </c>
      <c r="F510" s="50">
        <v>23</v>
      </c>
      <c r="G510" s="45">
        <v>1</v>
      </c>
      <c r="H510" s="46">
        <v>10846750</v>
      </c>
      <c r="I510" s="46">
        <v>7433</v>
      </c>
    </row>
    <row r="511" spans="1:9" ht="15">
      <c r="A511" s="43">
        <v>509</v>
      </c>
      <c r="B511" s="48" t="s">
        <v>1556</v>
      </c>
      <c r="C511" s="48" t="s">
        <v>1557</v>
      </c>
      <c r="D511" s="184">
        <v>44462</v>
      </c>
      <c r="E511" s="44" t="s">
        <v>70</v>
      </c>
      <c r="F511" s="50"/>
      <c r="G511" s="45">
        <v>1</v>
      </c>
      <c r="H511" s="176">
        <v>10843370</v>
      </c>
      <c r="I511" s="176">
        <v>6958</v>
      </c>
    </row>
    <row r="512" spans="1:9" ht="15">
      <c r="A512" s="43">
        <v>510</v>
      </c>
      <c r="B512" s="44" t="s">
        <v>1156</v>
      </c>
      <c r="C512" s="44" t="s">
        <v>1157</v>
      </c>
      <c r="D512" s="150">
        <v>42810</v>
      </c>
      <c r="E512" s="44" t="s">
        <v>154</v>
      </c>
      <c r="F512" s="51">
        <v>25</v>
      </c>
      <c r="G512" s="45">
        <v>1</v>
      </c>
      <c r="H512" s="46">
        <v>10782754</v>
      </c>
      <c r="I512" s="46">
        <v>7560</v>
      </c>
    </row>
    <row r="513" spans="1:9" ht="15">
      <c r="A513" s="43">
        <v>511</v>
      </c>
      <c r="B513" s="44" t="s">
        <v>840</v>
      </c>
      <c r="C513" s="44" t="s">
        <v>841</v>
      </c>
      <c r="D513" s="150">
        <v>43174</v>
      </c>
      <c r="E513" s="44" t="s">
        <v>15</v>
      </c>
      <c r="F513" s="50">
        <v>35</v>
      </c>
      <c r="G513" s="45">
        <v>1</v>
      </c>
      <c r="H513" s="46">
        <v>10731765</v>
      </c>
      <c r="I513" s="46">
        <v>6904</v>
      </c>
    </row>
    <row r="514" spans="1:9" ht="15">
      <c r="A514" s="43">
        <v>512</v>
      </c>
      <c r="B514" s="44" t="s">
        <v>643</v>
      </c>
      <c r="C514" s="44" t="s">
        <v>644</v>
      </c>
      <c r="D514" s="150">
        <v>43370</v>
      </c>
      <c r="E514" s="44" t="s">
        <v>24</v>
      </c>
      <c r="F514" s="50">
        <v>39</v>
      </c>
      <c r="G514" s="45">
        <v>1</v>
      </c>
      <c r="H514" s="137">
        <v>10645501</v>
      </c>
      <c r="I514" s="137">
        <v>7301</v>
      </c>
    </row>
    <row r="515" spans="1:9" ht="15">
      <c r="A515" s="43">
        <v>513</v>
      </c>
      <c r="B515" s="48" t="s">
        <v>987</v>
      </c>
      <c r="C515" s="48" t="s">
        <v>988</v>
      </c>
      <c r="D515" s="150">
        <v>43006</v>
      </c>
      <c r="E515" s="49" t="s">
        <v>70</v>
      </c>
      <c r="F515" s="50"/>
      <c r="G515" s="45">
        <v>1</v>
      </c>
      <c r="H515" s="46">
        <v>10624493</v>
      </c>
      <c r="I515" s="46">
        <v>7938</v>
      </c>
    </row>
    <row r="516" spans="1:9" ht="15">
      <c r="A516" s="43">
        <v>514</v>
      </c>
      <c r="B516" s="48" t="s">
        <v>809</v>
      </c>
      <c r="C516" s="48" t="s">
        <v>810</v>
      </c>
      <c r="D516" s="150">
        <v>43209</v>
      </c>
      <c r="E516" s="49" t="s">
        <v>30</v>
      </c>
      <c r="F516" s="50">
        <v>24</v>
      </c>
      <c r="G516" s="45">
        <v>1</v>
      </c>
      <c r="H516" s="46">
        <v>10595595</v>
      </c>
      <c r="I516" s="46">
        <v>7169</v>
      </c>
    </row>
    <row r="517" spans="1:9" ht="15">
      <c r="A517" s="43">
        <v>515</v>
      </c>
      <c r="B517" s="44" t="s">
        <v>596</v>
      </c>
      <c r="C517" s="44" t="s">
        <v>597</v>
      </c>
      <c r="D517" s="150">
        <v>43440</v>
      </c>
      <c r="E517" s="44" t="s">
        <v>30</v>
      </c>
      <c r="F517" s="50">
        <v>21</v>
      </c>
      <c r="G517" s="45">
        <v>1</v>
      </c>
      <c r="H517" s="137">
        <v>10578430</v>
      </c>
      <c r="I517" s="137">
        <v>7090</v>
      </c>
    </row>
    <row r="518" spans="1:9" ht="15">
      <c r="A518" s="43">
        <v>516</v>
      </c>
      <c r="B518" s="44" t="s">
        <v>1324</v>
      </c>
      <c r="C518" s="44" t="s">
        <v>1325</v>
      </c>
      <c r="D518" s="150">
        <v>42628</v>
      </c>
      <c r="E518" s="44" t="s">
        <v>162</v>
      </c>
      <c r="F518" s="146">
        <v>33</v>
      </c>
      <c r="G518" s="45">
        <v>1</v>
      </c>
      <c r="H518" s="136">
        <v>10505476</v>
      </c>
      <c r="I518" s="46">
        <v>7521</v>
      </c>
    </row>
    <row r="519" spans="1:9" ht="15">
      <c r="A519" s="43">
        <v>517</v>
      </c>
      <c r="B519" s="48" t="s">
        <v>1057</v>
      </c>
      <c r="C519" s="48" t="s">
        <v>1058</v>
      </c>
      <c r="D519" s="150">
        <v>42943</v>
      </c>
      <c r="E519" s="49" t="s">
        <v>162</v>
      </c>
      <c r="F519" s="50">
        <v>48</v>
      </c>
      <c r="G519" s="45">
        <v>1</v>
      </c>
      <c r="H519" s="136">
        <v>10408784</v>
      </c>
      <c r="I519" s="47">
        <v>8341</v>
      </c>
    </row>
    <row r="520" spans="1:9" ht="15">
      <c r="A520" s="43">
        <v>518</v>
      </c>
      <c r="B520" s="48" t="s">
        <v>269</v>
      </c>
      <c r="C520" s="48" t="s">
        <v>270</v>
      </c>
      <c r="D520" s="150">
        <v>43734</v>
      </c>
      <c r="E520" s="49" t="s">
        <v>162</v>
      </c>
      <c r="F520" s="50">
        <v>62</v>
      </c>
      <c r="G520" s="45">
        <v>1</v>
      </c>
      <c r="H520" s="46">
        <v>10282000</v>
      </c>
      <c r="I520" s="46">
        <v>7484</v>
      </c>
    </row>
    <row r="521" spans="1:9" ht="15">
      <c r="A521" s="43">
        <v>519</v>
      </c>
      <c r="B521" s="44" t="s">
        <v>47</v>
      </c>
      <c r="C521" s="44" t="s">
        <v>47</v>
      </c>
      <c r="D521" s="150">
        <v>44049</v>
      </c>
      <c r="E521" s="44" t="s">
        <v>40</v>
      </c>
      <c r="F521" s="50">
        <v>45</v>
      </c>
      <c r="G521" s="45">
        <v>1</v>
      </c>
      <c r="H521" s="47">
        <v>10266805</v>
      </c>
      <c r="I521" s="47">
        <v>6888</v>
      </c>
    </row>
    <row r="522" spans="1:9" ht="15">
      <c r="A522" s="43">
        <v>520</v>
      </c>
      <c r="B522" s="44" t="s">
        <v>285</v>
      </c>
      <c r="C522" s="44" t="s">
        <v>286</v>
      </c>
      <c r="D522" s="150">
        <v>43720</v>
      </c>
      <c r="E522" s="44" t="s">
        <v>154</v>
      </c>
      <c r="F522" s="50">
        <v>45</v>
      </c>
      <c r="G522" s="45">
        <v>1</v>
      </c>
      <c r="H522" s="46">
        <v>10159010</v>
      </c>
      <c r="I522" s="47">
        <v>7625</v>
      </c>
    </row>
    <row r="523" spans="1:9" ht="15">
      <c r="A523" s="43">
        <v>521</v>
      </c>
      <c r="B523" s="44" t="s">
        <v>394</v>
      </c>
      <c r="C523" s="44" t="s">
        <v>395</v>
      </c>
      <c r="D523" s="150">
        <v>43615</v>
      </c>
      <c r="E523" s="44" t="s">
        <v>70</v>
      </c>
      <c r="F523" s="50">
        <v>30</v>
      </c>
      <c r="G523" s="45">
        <v>1</v>
      </c>
      <c r="H523" s="46">
        <v>10133110</v>
      </c>
      <c r="I523" s="47">
        <v>6920</v>
      </c>
    </row>
    <row r="524" spans="1:9" ht="15">
      <c r="A524" s="43">
        <v>522</v>
      </c>
      <c r="B524" s="48" t="s">
        <v>1545</v>
      </c>
      <c r="C524" s="48" t="s">
        <v>1546</v>
      </c>
      <c r="D524" s="184">
        <v>44455</v>
      </c>
      <c r="E524" s="44" t="s">
        <v>40</v>
      </c>
      <c r="F524" s="50">
        <v>32</v>
      </c>
      <c r="G524" s="45">
        <v>1</v>
      </c>
      <c r="H524" s="168">
        <v>10014360</v>
      </c>
      <c r="I524" s="168">
        <v>6017</v>
      </c>
    </row>
    <row r="525" spans="1:9" ht="15">
      <c r="A525" s="43">
        <v>523</v>
      </c>
      <c r="B525" s="44" t="s">
        <v>737</v>
      </c>
      <c r="C525" s="44" t="s">
        <v>738</v>
      </c>
      <c r="D525" s="150">
        <v>43314</v>
      </c>
      <c r="E525" s="44" t="s">
        <v>30</v>
      </c>
      <c r="F525" s="50">
        <v>18</v>
      </c>
      <c r="G525" s="45">
        <v>1</v>
      </c>
      <c r="H525" s="46">
        <v>10009330</v>
      </c>
      <c r="I525" s="46">
        <v>6783</v>
      </c>
    </row>
    <row r="526" spans="1:9" ht="15">
      <c r="A526" s="43">
        <v>524</v>
      </c>
      <c r="B526" s="48" t="s">
        <v>1663</v>
      </c>
      <c r="C526" s="48" t="s">
        <v>1664</v>
      </c>
      <c r="D526" s="184">
        <v>44574</v>
      </c>
      <c r="E526" s="44" t="s">
        <v>21</v>
      </c>
      <c r="F526" s="50"/>
      <c r="G526" s="45">
        <v>1</v>
      </c>
      <c r="H526" s="176">
        <v>9863280</v>
      </c>
      <c r="I526" s="176">
        <v>6004</v>
      </c>
    </row>
    <row r="527" spans="1:9" ht="15">
      <c r="A527" s="43">
        <v>525</v>
      </c>
      <c r="B527" s="48" t="s">
        <v>1631</v>
      </c>
      <c r="C527" s="48" t="s">
        <v>1631</v>
      </c>
      <c r="D527" s="184">
        <v>44539</v>
      </c>
      <c r="E527" s="44" t="s">
        <v>70</v>
      </c>
      <c r="F527" s="246"/>
      <c r="G527" s="45">
        <v>1</v>
      </c>
      <c r="H527" s="176">
        <v>9847490</v>
      </c>
      <c r="I527" s="176">
        <v>6044</v>
      </c>
    </row>
    <row r="528" spans="1:9" ht="15">
      <c r="A528" s="43">
        <v>526</v>
      </c>
      <c r="B528" s="44" t="s">
        <v>926</v>
      </c>
      <c r="C528" s="44" t="s">
        <v>927</v>
      </c>
      <c r="D528" s="150">
        <v>43083</v>
      </c>
      <c r="E528" s="49" t="s">
        <v>37</v>
      </c>
      <c r="F528" s="146"/>
      <c r="G528" s="45">
        <v>1</v>
      </c>
      <c r="H528" s="46">
        <v>9843412</v>
      </c>
      <c r="I528" s="46">
        <v>7133</v>
      </c>
    </row>
    <row r="529" spans="1:9" ht="15">
      <c r="A529" s="43">
        <v>527</v>
      </c>
      <c r="B529" s="48" t="s">
        <v>1474</v>
      </c>
      <c r="C529" s="48" t="s">
        <v>1474</v>
      </c>
      <c r="D529" s="167">
        <v>44392</v>
      </c>
      <c r="E529" s="44" t="s">
        <v>21</v>
      </c>
      <c r="F529" s="50">
        <v>64</v>
      </c>
      <c r="G529" s="45">
        <v>1</v>
      </c>
      <c r="H529" s="176">
        <v>9671405</v>
      </c>
      <c r="I529" s="176">
        <v>7957</v>
      </c>
    </row>
    <row r="530" spans="1:9" ht="15">
      <c r="A530" s="43">
        <v>528</v>
      </c>
      <c r="B530" s="48" t="s">
        <v>916</v>
      </c>
      <c r="C530" s="48" t="s">
        <v>917</v>
      </c>
      <c r="D530" s="150">
        <v>43097</v>
      </c>
      <c r="E530" s="49" t="s">
        <v>154</v>
      </c>
      <c r="F530" s="50"/>
      <c r="G530" s="45">
        <v>1</v>
      </c>
      <c r="H530" s="46">
        <v>9620305</v>
      </c>
      <c r="I530" s="46">
        <v>6765</v>
      </c>
    </row>
    <row r="531" spans="1:9" ht="15">
      <c r="A531" s="43">
        <v>529</v>
      </c>
      <c r="B531" s="44" t="s">
        <v>1326</v>
      </c>
      <c r="C531" s="44" t="s">
        <v>1326</v>
      </c>
      <c r="D531" s="150">
        <v>42705</v>
      </c>
      <c r="E531" s="44" t="s">
        <v>1327</v>
      </c>
      <c r="F531" s="51"/>
      <c r="G531" s="45">
        <v>1</v>
      </c>
      <c r="H531" s="136">
        <v>9563885</v>
      </c>
      <c r="I531" s="136">
        <v>8248</v>
      </c>
    </row>
    <row r="532" spans="1:9" ht="15">
      <c r="A532" s="43">
        <v>530</v>
      </c>
      <c r="B532" s="48" t="s">
        <v>866</v>
      </c>
      <c r="C532" s="48" t="s">
        <v>867</v>
      </c>
      <c r="D532" s="150">
        <v>43146</v>
      </c>
      <c r="E532" s="49" t="s">
        <v>37</v>
      </c>
      <c r="F532" s="50">
        <v>61</v>
      </c>
      <c r="G532" s="45">
        <v>1</v>
      </c>
      <c r="H532" s="46">
        <v>9546345</v>
      </c>
      <c r="I532" s="46">
        <v>7350</v>
      </c>
    </row>
    <row r="533" spans="1:9" ht="15">
      <c r="A533" s="43">
        <v>531</v>
      </c>
      <c r="B533" s="48" t="s">
        <v>61</v>
      </c>
      <c r="C533" s="48" t="s">
        <v>62</v>
      </c>
      <c r="D533" s="150">
        <v>44042</v>
      </c>
      <c r="E533" s="44" t="s">
        <v>24</v>
      </c>
      <c r="F533" s="50">
        <v>55</v>
      </c>
      <c r="G533" s="45">
        <v>1</v>
      </c>
      <c r="H533" s="46">
        <v>9509955</v>
      </c>
      <c r="I533" s="137">
        <v>6719</v>
      </c>
    </row>
    <row r="534" spans="1:9" ht="15">
      <c r="A534" s="43">
        <v>532</v>
      </c>
      <c r="B534" s="48" t="s">
        <v>1592</v>
      </c>
      <c r="C534" s="48" t="s">
        <v>1593</v>
      </c>
      <c r="D534" s="184">
        <v>44497</v>
      </c>
      <c r="E534" s="44" t="s">
        <v>21</v>
      </c>
      <c r="F534" s="50"/>
      <c r="G534" s="45">
        <v>1</v>
      </c>
      <c r="H534" s="176">
        <v>9491915</v>
      </c>
      <c r="I534" s="176">
        <v>6323</v>
      </c>
    </row>
    <row r="535" spans="1:9" ht="15">
      <c r="A535" s="43">
        <v>533</v>
      </c>
      <c r="B535" s="44" t="s">
        <v>1328</v>
      </c>
      <c r="C535" s="44" t="s">
        <v>1329</v>
      </c>
      <c r="D535" s="150">
        <v>42642</v>
      </c>
      <c r="E535" s="49" t="s">
        <v>21</v>
      </c>
      <c r="F535" s="51"/>
      <c r="G535" s="45">
        <v>1</v>
      </c>
      <c r="H535" s="136">
        <v>9317125</v>
      </c>
      <c r="I535" s="136">
        <v>6755</v>
      </c>
    </row>
    <row r="536" spans="1:9" ht="15">
      <c r="A536" s="43">
        <v>534</v>
      </c>
      <c r="B536" s="48" t="s">
        <v>1538</v>
      </c>
      <c r="C536" s="48" t="s">
        <v>1539</v>
      </c>
      <c r="D536" s="184">
        <v>44448</v>
      </c>
      <c r="E536" s="44" t="s">
        <v>21</v>
      </c>
      <c r="F536" s="50"/>
      <c r="G536" s="45">
        <v>1</v>
      </c>
      <c r="H536" s="176">
        <v>9249670</v>
      </c>
      <c r="I536" s="176">
        <v>5833</v>
      </c>
    </row>
    <row r="537" spans="1:9" ht="15">
      <c r="A537" s="43">
        <v>535</v>
      </c>
      <c r="B537" s="48" t="s">
        <v>1500</v>
      </c>
      <c r="C537" s="48" t="s">
        <v>1501</v>
      </c>
      <c r="D537" s="167">
        <v>44413</v>
      </c>
      <c r="E537" s="44" t="s">
        <v>42</v>
      </c>
      <c r="F537" s="50">
        <v>44</v>
      </c>
      <c r="G537" s="45">
        <v>1</v>
      </c>
      <c r="H537" s="176">
        <v>9242100</v>
      </c>
      <c r="I537" s="176">
        <v>6783</v>
      </c>
    </row>
    <row r="538" spans="1:9" ht="15">
      <c r="A538" s="43">
        <v>536</v>
      </c>
      <c r="B538" s="48" t="s">
        <v>963</v>
      </c>
      <c r="C538" s="48" t="s">
        <v>963</v>
      </c>
      <c r="D538" s="150">
        <v>43034</v>
      </c>
      <c r="E538" s="49" t="s">
        <v>410</v>
      </c>
      <c r="F538" s="50">
        <v>34</v>
      </c>
      <c r="G538" s="45">
        <v>1</v>
      </c>
      <c r="H538" s="46">
        <v>9187160</v>
      </c>
      <c r="I538" s="46">
        <v>9577</v>
      </c>
    </row>
    <row r="539" spans="1:9" ht="15">
      <c r="A539" s="43">
        <v>537</v>
      </c>
      <c r="B539" s="48" t="s">
        <v>1483</v>
      </c>
      <c r="C539" s="48" t="s">
        <v>1484</v>
      </c>
      <c r="D539" s="184">
        <v>44399</v>
      </c>
      <c r="E539" s="44" t="s">
        <v>30</v>
      </c>
      <c r="F539" s="50">
        <v>19</v>
      </c>
      <c r="G539" s="45">
        <v>1</v>
      </c>
      <c r="H539" s="176">
        <v>9150690</v>
      </c>
      <c r="I539" s="176">
        <v>5594</v>
      </c>
    </row>
    <row r="540" spans="1:9" ht="15">
      <c r="A540" s="43">
        <v>538</v>
      </c>
      <c r="B540" s="48" t="s">
        <v>48</v>
      </c>
      <c r="C540" s="48" t="s">
        <v>49</v>
      </c>
      <c r="D540" s="150">
        <v>44042</v>
      </c>
      <c r="E540" s="44" t="s">
        <v>40</v>
      </c>
      <c r="F540" s="50">
        <v>34</v>
      </c>
      <c r="G540" s="45">
        <v>1</v>
      </c>
      <c r="H540" s="46">
        <v>9065997</v>
      </c>
      <c r="I540" s="137">
        <v>6494</v>
      </c>
    </row>
    <row r="541" spans="1:9" ht="15">
      <c r="A541" s="43">
        <v>539</v>
      </c>
      <c r="B541" s="48" t="s">
        <v>1680</v>
      </c>
      <c r="C541" s="48" t="s">
        <v>1681</v>
      </c>
      <c r="D541" s="184">
        <v>44602</v>
      </c>
      <c r="E541" s="44" t="s">
        <v>30</v>
      </c>
      <c r="F541" s="50">
        <v>54</v>
      </c>
      <c r="G541" s="45">
        <v>1</v>
      </c>
      <c r="H541" s="176">
        <v>9044085</v>
      </c>
      <c r="I541" s="176">
        <v>5749</v>
      </c>
    </row>
    <row r="542" spans="1:9" ht="15">
      <c r="A542" s="43">
        <v>540</v>
      </c>
      <c r="B542" s="44" t="s">
        <v>1189</v>
      </c>
      <c r="C542" s="44" t="s">
        <v>1190</v>
      </c>
      <c r="D542" s="150">
        <v>42782</v>
      </c>
      <c r="E542" s="44" t="s">
        <v>21</v>
      </c>
      <c r="F542" s="51"/>
      <c r="G542" s="45">
        <v>1</v>
      </c>
      <c r="H542" s="46">
        <v>9043078</v>
      </c>
      <c r="I542" s="46">
        <v>6772</v>
      </c>
    </row>
    <row r="543" spans="1:9" ht="15">
      <c r="A543" s="43">
        <v>541</v>
      </c>
      <c r="B543" s="48" t="s">
        <v>293</v>
      </c>
      <c r="C543" s="48" t="s">
        <v>294</v>
      </c>
      <c r="D543" s="150">
        <v>43748</v>
      </c>
      <c r="E543" s="44" t="s">
        <v>162</v>
      </c>
      <c r="F543" s="50">
        <v>27</v>
      </c>
      <c r="G543" s="45">
        <v>1</v>
      </c>
      <c r="H543" s="46">
        <v>8940080</v>
      </c>
      <c r="I543" s="47">
        <v>5868</v>
      </c>
    </row>
    <row r="544" spans="1:9" ht="15">
      <c r="A544" s="43">
        <v>542</v>
      </c>
      <c r="B544" s="48" t="s">
        <v>175</v>
      </c>
      <c r="C544" s="48" t="s">
        <v>175</v>
      </c>
      <c r="D544" s="150">
        <v>43846</v>
      </c>
      <c r="E544" s="44" t="s">
        <v>21</v>
      </c>
      <c r="F544" s="50">
        <v>51</v>
      </c>
      <c r="G544" s="45">
        <v>1</v>
      </c>
      <c r="H544" s="46">
        <v>8844825</v>
      </c>
      <c r="I544" s="46">
        <v>5888</v>
      </c>
    </row>
    <row r="545" spans="1:9" ht="15">
      <c r="A545" s="43">
        <v>543</v>
      </c>
      <c r="B545" s="48" t="s">
        <v>1450</v>
      </c>
      <c r="C545" s="48" t="s">
        <v>1450</v>
      </c>
      <c r="D545" s="150">
        <v>44378</v>
      </c>
      <c r="E545" s="44" t="s">
        <v>24</v>
      </c>
      <c r="F545" s="50">
        <v>35</v>
      </c>
      <c r="G545" s="45">
        <v>1</v>
      </c>
      <c r="H545" s="171">
        <v>8798935</v>
      </c>
      <c r="I545" s="171">
        <v>5654</v>
      </c>
    </row>
    <row r="546" spans="1:9" ht="15">
      <c r="A546" s="43">
        <v>544</v>
      </c>
      <c r="B546" s="48" t="s">
        <v>1586</v>
      </c>
      <c r="C546" s="48" t="s">
        <v>1587</v>
      </c>
      <c r="D546" s="184">
        <v>44490</v>
      </c>
      <c r="E546" s="44" t="s">
        <v>30</v>
      </c>
      <c r="F546" s="50">
        <v>32</v>
      </c>
      <c r="G546" s="45">
        <v>1</v>
      </c>
      <c r="H546" s="176">
        <v>8778165</v>
      </c>
      <c r="I546" s="176">
        <v>5937</v>
      </c>
    </row>
    <row r="547" spans="1:9" ht="15">
      <c r="A547" s="43">
        <v>545</v>
      </c>
      <c r="B547" s="48" t="s">
        <v>1594</v>
      </c>
      <c r="C547" s="48" t="s">
        <v>1595</v>
      </c>
      <c r="D547" s="184">
        <v>44497</v>
      </c>
      <c r="E547" s="44" t="s">
        <v>70</v>
      </c>
      <c r="F547" s="50"/>
      <c r="G547" s="45">
        <v>1</v>
      </c>
      <c r="H547" s="176">
        <v>8686495</v>
      </c>
      <c r="I547" s="176">
        <v>5535</v>
      </c>
    </row>
    <row r="548" spans="1:9" ht="15">
      <c r="A548" s="43">
        <v>546</v>
      </c>
      <c r="B548" s="44" t="s">
        <v>706</v>
      </c>
      <c r="C548" s="44" t="s">
        <v>707</v>
      </c>
      <c r="D548" s="150">
        <v>43258</v>
      </c>
      <c r="E548" s="44" t="s">
        <v>260</v>
      </c>
      <c r="F548" s="50">
        <v>25</v>
      </c>
      <c r="G548" s="45">
        <v>1</v>
      </c>
      <c r="H548" s="46">
        <v>8655310</v>
      </c>
      <c r="I548" s="46">
        <v>6093</v>
      </c>
    </row>
    <row r="549" spans="1:9" ht="15">
      <c r="A549" s="43">
        <v>547</v>
      </c>
      <c r="B549" s="44" t="s">
        <v>173</v>
      </c>
      <c r="C549" s="44" t="s">
        <v>174</v>
      </c>
      <c r="D549" s="150">
        <v>43895</v>
      </c>
      <c r="E549" s="44" t="s">
        <v>30</v>
      </c>
      <c r="F549" s="50">
        <v>38</v>
      </c>
      <c r="G549" s="45">
        <v>1</v>
      </c>
      <c r="H549" s="46">
        <v>8632965</v>
      </c>
      <c r="I549" s="46">
        <v>5419</v>
      </c>
    </row>
    <row r="550" spans="1:9" ht="15">
      <c r="A550" s="43">
        <v>548</v>
      </c>
      <c r="B550" s="48" t="s">
        <v>1652</v>
      </c>
      <c r="C550" s="48" t="s">
        <v>1653</v>
      </c>
      <c r="D550" s="184">
        <v>44560</v>
      </c>
      <c r="E550" s="44" t="s">
        <v>21</v>
      </c>
      <c r="F550" s="246"/>
      <c r="G550" s="45">
        <v>1</v>
      </c>
      <c r="H550" s="176">
        <v>8458575</v>
      </c>
      <c r="I550" s="176">
        <v>6040</v>
      </c>
    </row>
    <row r="551" spans="1:9" ht="15">
      <c r="A551" s="43">
        <v>549</v>
      </c>
      <c r="B551" s="48" t="s">
        <v>532</v>
      </c>
      <c r="C551" s="48" t="s">
        <v>533</v>
      </c>
      <c r="D551" s="150">
        <v>43503</v>
      </c>
      <c r="E551" s="49" t="s">
        <v>162</v>
      </c>
      <c r="F551" s="50">
        <v>29</v>
      </c>
      <c r="G551" s="45">
        <v>1</v>
      </c>
      <c r="H551" s="137">
        <v>8402660</v>
      </c>
      <c r="I551" s="137">
        <v>5620</v>
      </c>
    </row>
    <row r="552" spans="1:9" ht="15">
      <c r="A552" s="43">
        <v>550</v>
      </c>
      <c r="B552" s="44" t="s">
        <v>1421</v>
      </c>
      <c r="C552" s="44" t="s">
        <v>1422</v>
      </c>
      <c r="D552" s="151">
        <v>44350</v>
      </c>
      <c r="E552" s="44" t="s">
        <v>40</v>
      </c>
      <c r="F552" s="146">
        <v>58</v>
      </c>
      <c r="G552" s="45">
        <v>1</v>
      </c>
      <c r="H552" s="46">
        <v>8365100</v>
      </c>
      <c r="I552" s="46">
        <v>5342</v>
      </c>
    </row>
    <row r="553" spans="1:9" ht="15">
      <c r="A553" s="43">
        <v>551</v>
      </c>
      <c r="B553" s="48" t="s">
        <v>199</v>
      </c>
      <c r="C553" s="48" t="s">
        <v>200</v>
      </c>
      <c r="D553" s="150">
        <v>43804</v>
      </c>
      <c r="E553" s="44" t="s">
        <v>154</v>
      </c>
      <c r="F553" s="50">
        <v>46</v>
      </c>
      <c r="G553" s="45">
        <v>1</v>
      </c>
      <c r="H553" s="137">
        <v>8343280</v>
      </c>
      <c r="I553" s="137">
        <v>6405</v>
      </c>
    </row>
    <row r="554" spans="1:9" ht="15">
      <c r="A554" s="43">
        <v>552</v>
      </c>
      <c r="B554" s="54" t="s">
        <v>869</v>
      </c>
      <c r="C554" s="48" t="s">
        <v>870</v>
      </c>
      <c r="D554" s="150">
        <v>43139</v>
      </c>
      <c r="E554" s="49" t="s">
        <v>15</v>
      </c>
      <c r="F554" s="146"/>
      <c r="G554" s="45">
        <v>1</v>
      </c>
      <c r="H554" s="46">
        <v>8311195</v>
      </c>
      <c r="I554" s="46">
        <v>5761</v>
      </c>
    </row>
    <row r="555" spans="1:9" ht="15">
      <c r="A555" s="43">
        <v>553</v>
      </c>
      <c r="B555" s="129" t="s">
        <v>1419</v>
      </c>
      <c r="C555" s="129" t="s">
        <v>1420</v>
      </c>
      <c r="D555" s="151">
        <v>44350</v>
      </c>
      <c r="E555" s="129" t="s">
        <v>70</v>
      </c>
      <c r="F555" s="147">
        <v>62</v>
      </c>
      <c r="G555" s="103">
        <v>1</v>
      </c>
      <c r="H555" s="64">
        <v>8303685</v>
      </c>
      <c r="I555" s="64">
        <v>5316</v>
      </c>
    </row>
    <row r="556" spans="1:9" ht="15">
      <c r="A556" s="43">
        <v>554</v>
      </c>
      <c r="B556" s="44" t="s">
        <v>722</v>
      </c>
      <c r="C556" s="44" t="s">
        <v>723</v>
      </c>
      <c r="D556" s="150">
        <v>43342</v>
      </c>
      <c r="E556" s="44" t="s">
        <v>21</v>
      </c>
      <c r="F556" s="50"/>
      <c r="G556" s="45">
        <v>1</v>
      </c>
      <c r="H556" s="46">
        <v>8298535</v>
      </c>
      <c r="I556" s="46">
        <v>6041</v>
      </c>
    </row>
    <row r="557" spans="1:9" ht="15">
      <c r="A557" s="43">
        <v>555</v>
      </c>
      <c r="B557" s="48" t="s">
        <v>1462</v>
      </c>
      <c r="C557" s="48" t="s">
        <v>46</v>
      </c>
      <c r="D557" s="167">
        <v>44385</v>
      </c>
      <c r="E557" s="49" t="s">
        <v>21</v>
      </c>
      <c r="F557" s="50">
        <v>17</v>
      </c>
      <c r="G557" s="45">
        <v>1</v>
      </c>
      <c r="H557" s="171">
        <v>8164555</v>
      </c>
      <c r="I557" s="171">
        <v>5189</v>
      </c>
    </row>
    <row r="558" spans="1:9" ht="15">
      <c r="A558" s="43">
        <v>556</v>
      </c>
      <c r="B558" s="48" t="s">
        <v>59</v>
      </c>
      <c r="C558" s="48" t="s">
        <v>60</v>
      </c>
      <c r="D558" s="150">
        <v>44056</v>
      </c>
      <c r="E558" s="49" t="s">
        <v>30</v>
      </c>
      <c r="F558" s="50"/>
      <c r="G558" s="45">
        <v>1</v>
      </c>
      <c r="H558" s="135">
        <v>8125690</v>
      </c>
      <c r="I558" s="135">
        <v>5866</v>
      </c>
    </row>
    <row r="559" spans="1:9" ht="15">
      <c r="A559" s="43">
        <v>557</v>
      </c>
      <c r="B559" s="44" t="s">
        <v>258</v>
      </c>
      <c r="C559" s="44" t="s">
        <v>259</v>
      </c>
      <c r="D559" s="150">
        <v>43776</v>
      </c>
      <c r="E559" s="44" t="s">
        <v>260</v>
      </c>
      <c r="F559" s="50"/>
      <c r="G559" s="45">
        <v>1</v>
      </c>
      <c r="H559" s="46">
        <v>8059690</v>
      </c>
      <c r="I559" s="46">
        <v>5496</v>
      </c>
    </row>
    <row r="560" spans="1:9" ht="15">
      <c r="A560" s="43">
        <v>558</v>
      </c>
      <c r="B560" s="48" t="s">
        <v>197</v>
      </c>
      <c r="C560" s="48" t="s">
        <v>197</v>
      </c>
      <c r="D560" s="150">
        <v>43867</v>
      </c>
      <c r="E560" s="44" t="s">
        <v>198</v>
      </c>
      <c r="F560" s="50"/>
      <c r="G560" s="45">
        <v>1</v>
      </c>
      <c r="H560" s="46">
        <v>8054695</v>
      </c>
      <c r="I560" s="46">
        <v>5537</v>
      </c>
    </row>
    <row r="561" spans="1:9" ht="15">
      <c r="A561" s="43">
        <v>559</v>
      </c>
      <c r="B561" s="44" t="s">
        <v>826</v>
      </c>
      <c r="C561" s="44" t="s">
        <v>827</v>
      </c>
      <c r="D561" s="150">
        <v>43188</v>
      </c>
      <c r="E561" s="44" t="s">
        <v>154</v>
      </c>
      <c r="F561" s="50"/>
      <c r="G561" s="45">
        <v>1</v>
      </c>
      <c r="H561" s="46">
        <v>8041705</v>
      </c>
      <c r="I561" s="46">
        <v>5923</v>
      </c>
    </row>
    <row r="562" spans="1:9" ht="15">
      <c r="A562" s="43">
        <v>560</v>
      </c>
      <c r="B562" s="44" t="s">
        <v>193</v>
      </c>
      <c r="C562" s="44" t="s">
        <v>194</v>
      </c>
      <c r="D562" s="150">
        <v>43853</v>
      </c>
      <c r="E562" s="44" t="s">
        <v>15</v>
      </c>
      <c r="F562" s="50">
        <v>32</v>
      </c>
      <c r="G562" s="45">
        <v>1</v>
      </c>
      <c r="H562" s="46">
        <v>8036785</v>
      </c>
      <c r="I562" s="47">
        <v>4946</v>
      </c>
    </row>
    <row r="563" spans="1:9" ht="15">
      <c r="A563" s="43">
        <v>561</v>
      </c>
      <c r="B563" s="48" t="s">
        <v>1005</v>
      </c>
      <c r="C563" s="48" t="s">
        <v>1006</v>
      </c>
      <c r="D563" s="150">
        <v>42999</v>
      </c>
      <c r="E563" s="49" t="s">
        <v>21</v>
      </c>
      <c r="F563" s="50"/>
      <c r="G563" s="45">
        <v>1</v>
      </c>
      <c r="H563" s="46">
        <v>8024240</v>
      </c>
      <c r="I563" s="46">
        <v>5600</v>
      </c>
    </row>
    <row r="564" spans="1:9" ht="15">
      <c r="A564" s="43">
        <v>562</v>
      </c>
      <c r="B564" s="48" t="s">
        <v>1330</v>
      </c>
      <c r="C564" s="48" t="s">
        <v>1330</v>
      </c>
      <c r="D564" s="150">
        <v>42684</v>
      </c>
      <c r="E564" s="49" t="s">
        <v>410</v>
      </c>
      <c r="F564" s="50">
        <v>22</v>
      </c>
      <c r="G564" s="45">
        <v>1</v>
      </c>
      <c r="H564" s="136">
        <v>8012515</v>
      </c>
      <c r="I564" s="136">
        <v>5992</v>
      </c>
    </row>
    <row r="565" spans="1:9" ht="15">
      <c r="A565" s="43">
        <v>563</v>
      </c>
      <c r="B565" s="44" t="s">
        <v>135</v>
      </c>
      <c r="C565" s="44" t="s">
        <v>135</v>
      </c>
      <c r="D565" s="150">
        <v>43790</v>
      </c>
      <c r="E565" s="44" t="s">
        <v>37</v>
      </c>
      <c r="F565" s="50"/>
      <c r="G565" s="45">
        <v>1</v>
      </c>
      <c r="H565" s="46">
        <v>7974156</v>
      </c>
      <c r="I565" s="46">
        <v>6156</v>
      </c>
    </row>
    <row r="566" spans="1:9" ht="15">
      <c r="A566" s="43">
        <v>564</v>
      </c>
      <c r="B566" s="62" t="s">
        <v>1331</v>
      </c>
      <c r="C566" s="48" t="s">
        <v>1332</v>
      </c>
      <c r="D566" s="150">
        <v>42649</v>
      </c>
      <c r="E566" s="49" t="s">
        <v>24</v>
      </c>
      <c r="F566" s="51"/>
      <c r="G566" s="45">
        <v>1</v>
      </c>
      <c r="H566" s="136">
        <v>7966080</v>
      </c>
      <c r="I566" s="136">
        <v>8405</v>
      </c>
    </row>
    <row r="567" spans="1:9" ht="15">
      <c r="A567" s="43">
        <v>565</v>
      </c>
      <c r="B567" s="44" t="s">
        <v>1183</v>
      </c>
      <c r="C567" s="44" t="s">
        <v>1184</v>
      </c>
      <c r="D567" s="150">
        <v>42782</v>
      </c>
      <c r="E567" s="44" t="s">
        <v>70</v>
      </c>
      <c r="F567" s="51"/>
      <c r="G567" s="45">
        <v>1</v>
      </c>
      <c r="H567" s="46">
        <v>7960335</v>
      </c>
      <c r="I567" s="46">
        <v>5368</v>
      </c>
    </row>
    <row r="568" spans="1:9" ht="15">
      <c r="A568" s="43">
        <v>566</v>
      </c>
      <c r="B568" s="48" t="s">
        <v>143</v>
      </c>
      <c r="C568" s="48" t="s">
        <v>143</v>
      </c>
      <c r="D568" s="150">
        <v>43748</v>
      </c>
      <c r="E568" s="44" t="s">
        <v>37</v>
      </c>
      <c r="F568" s="50"/>
      <c r="G568" s="45">
        <v>1</v>
      </c>
      <c r="H568" s="46">
        <v>7956010</v>
      </c>
      <c r="I568" s="47">
        <v>6442</v>
      </c>
    </row>
    <row r="569" spans="1:9" ht="15">
      <c r="A569" s="43">
        <v>567</v>
      </c>
      <c r="B569" s="48" t="s">
        <v>421</v>
      </c>
      <c r="C569" s="48" t="s">
        <v>422</v>
      </c>
      <c r="D569" s="150">
        <v>43573</v>
      </c>
      <c r="E569" s="49" t="s">
        <v>30</v>
      </c>
      <c r="F569" s="50">
        <v>22</v>
      </c>
      <c r="G569" s="45">
        <v>1</v>
      </c>
      <c r="H569" s="46">
        <v>7941897</v>
      </c>
      <c r="I569" s="47">
        <v>5256</v>
      </c>
    </row>
    <row r="570" spans="1:9" ht="15">
      <c r="A570" s="43">
        <v>568</v>
      </c>
      <c r="B570" s="48" t="s">
        <v>1490</v>
      </c>
      <c r="C570" s="48" t="s">
        <v>1491</v>
      </c>
      <c r="D570" s="167">
        <v>44406</v>
      </c>
      <c r="E570" s="44" t="s">
        <v>15</v>
      </c>
      <c r="F570" s="50">
        <v>24</v>
      </c>
      <c r="G570" s="45">
        <v>1</v>
      </c>
      <c r="H570" s="176">
        <v>7863445</v>
      </c>
      <c r="I570" s="176">
        <v>4920</v>
      </c>
    </row>
    <row r="571" spans="1:9" ht="15">
      <c r="A571" s="43">
        <v>569</v>
      </c>
      <c r="B571" s="48" t="s">
        <v>569</v>
      </c>
      <c r="C571" s="48" t="s">
        <v>570</v>
      </c>
      <c r="D571" s="150">
        <v>43321</v>
      </c>
      <c r="E571" s="44" t="s">
        <v>162</v>
      </c>
      <c r="F571" s="50">
        <v>26</v>
      </c>
      <c r="G571" s="45">
        <v>1</v>
      </c>
      <c r="H571" s="137">
        <v>7801735</v>
      </c>
      <c r="I571" s="137">
        <v>5520</v>
      </c>
    </row>
    <row r="572" spans="1:9" ht="15">
      <c r="A572" s="43">
        <v>570</v>
      </c>
      <c r="B572" s="48" t="s">
        <v>1403</v>
      </c>
      <c r="C572" s="48" t="s">
        <v>1404</v>
      </c>
      <c r="D572" s="150">
        <v>44336</v>
      </c>
      <c r="E572" s="44" t="s">
        <v>15</v>
      </c>
      <c r="F572" s="50">
        <v>30</v>
      </c>
      <c r="G572" s="45">
        <v>1</v>
      </c>
      <c r="H572" s="144">
        <v>7779833</v>
      </c>
      <c r="I572" s="144">
        <v>5435</v>
      </c>
    </row>
    <row r="573" spans="1:9" ht="15">
      <c r="A573" s="43">
        <v>571</v>
      </c>
      <c r="B573" s="48" t="s">
        <v>786</v>
      </c>
      <c r="C573" s="48" t="s">
        <v>787</v>
      </c>
      <c r="D573" s="150">
        <v>43230</v>
      </c>
      <c r="E573" s="44" t="s">
        <v>15</v>
      </c>
      <c r="F573" s="50">
        <v>24</v>
      </c>
      <c r="G573" s="45">
        <v>1</v>
      </c>
      <c r="H573" s="46">
        <v>7763195</v>
      </c>
      <c r="I573" s="46">
        <v>4990</v>
      </c>
    </row>
    <row r="574" spans="1:9" ht="15">
      <c r="A574" s="43">
        <v>572</v>
      </c>
      <c r="B574" s="53" t="s">
        <v>1179</v>
      </c>
      <c r="C574" s="53" t="s">
        <v>1179</v>
      </c>
      <c r="D574" s="150">
        <v>42789</v>
      </c>
      <c r="E574" s="49" t="s">
        <v>1180</v>
      </c>
      <c r="F574" s="50"/>
      <c r="G574" s="45">
        <v>1</v>
      </c>
      <c r="H574" s="46">
        <v>7740860</v>
      </c>
      <c r="I574" s="46">
        <v>5292</v>
      </c>
    </row>
    <row r="575" spans="1:9" ht="15">
      <c r="A575" s="43">
        <v>573</v>
      </c>
      <c r="B575" s="48" t="s">
        <v>215</v>
      </c>
      <c r="C575" s="48" t="s">
        <v>216</v>
      </c>
      <c r="D575" s="150">
        <v>43818</v>
      </c>
      <c r="E575" s="44" t="s">
        <v>30</v>
      </c>
      <c r="F575" s="50"/>
      <c r="G575" s="45">
        <v>1</v>
      </c>
      <c r="H575" s="46">
        <v>7670715</v>
      </c>
      <c r="I575" s="46">
        <v>5406</v>
      </c>
    </row>
    <row r="576" spans="1:9" ht="15">
      <c r="A576" s="43">
        <v>574</v>
      </c>
      <c r="B576" s="62" t="s">
        <v>1333</v>
      </c>
      <c r="C576" s="48" t="s">
        <v>1334</v>
      </c>
      <c r="D576" s="150">
        <v>42607</v>
      </c>
      <c r="E576" s="44" t="s">
        <v>21</v>
      </c>
      <c r="F576" s="51"/>
      <c r="G576" s="45">
        <v>1</v>
      </c>
      <c r="H576" s="46">
        <v>7598240</v>
      </c>
      <c r="I576" s="46">
        <v>5473</v>
      </c>
    </row>
    <row r="577" spans="1:9" ht="15">
      <c r="A577" s="43">
        <v>575</v>
      </c>
      <c r="B577" s="44" t="s">
        <v>572</v>
      </c>
      <c r="C577" s="44" t="s">
        <v>573</v>
      </c>
      <c r="D577" s="150">
        <v>43209</v>
      </c>
      <c r="E577" s="44" t="s">
        <v>162</v>
      </c>
      <c r="F577" s="50">
        <v>59</v>
      </c>
      <c r="G577" s="45">
        <v>1</v>
      </c>
      <c r="H577" s="46">
        <v>7556890</v>
      </c>
      <c r="I577" s="46">
        <v>5703</v>
      </c>
    </row>
    <row r="578" spans="1:9" ht="15">
      <c r="A578" s="43">
        <v>576</v>
      </c>
      <c r="B578" s="48" t="s">
        <v>1703</v>
      </c>
      <c r="C578" s="48" t="s">
        <v>1704</v>
      </c>
      <c r="D578" s="184">
        <v>44637</v>
      </c>
      <c r="E578" s="44" t="s">
        <v>40</v>
      </c>
      <c r="F578" s="50">
        <v>59</v>
      </c>
      <c r="G578" s="45">
        <v>1</v>
      </c>
      <c r="H578" s="176">
        <v>7526020</v>
      </c>
      <c r="I578" s="176">
        <v>4523</v>
      </c>
    </row>
    <row r="579" spans="1:9" ht="15">
      <c r="A579" s="43">
        <v>577</v>
      </c>
      <c r="B579" s="48" t="s">
        <v>416</v>
      </c>
      <c r="C579" s="48" t="s">
        <v>417</v>
      </c>
      <c r="D579" s="150">
        <v>43587</v>
      </c>
      <c r="E579" s="44" t="s">
        <v>30</v>
      </c>
      <c r="F579" s="50">
        <v>37</v>
      </c>
      <c r="G579" s="45">
        <v>1</v>
      </c>
      <c r="H579" s="137">
        <v>7514140</v>
      </c>
      <c r="I579" s="137">
        <v>5264</v>
      </c>
    </row>
    <row r="580" spans="1:9" ht="15">
      <c r="A580" s="43">
        <v>578</v>
      </c>
      <c r="B580" s="44" t="s">
        <v>1051</v>
      </c>
      <c r="C580" s="44" t="s">
        <v>1052</v>
      </c>
      <c r="D580" s="150">
        <v>42957</v>
      </c>
      <c r="E580" s="52" t="s">
        <v>21</v>
      </c>
      <c r="F580" s="146"/>
      <c r="G580" s="45">
        <v>1</v>
      </c>
      <c r="H580" s="46">
        <v>7433253</v>
      </c>
      <c r="I580" s="46">
        <v>5564</v>
      </c>
    </row>
    <row r="581" spans="1:9" ht="15">
      <c r="A581" s="43">
        <v>579</v>
      </c>
      <c r="B581" s="48" t="s">
        <v>283</v>
      </c>
      <c r="C581" s="48" t="s">
        <v>283</v>
      </c>
      <c r="D581" s="150">
        <v>43734</v>
      </c>
      <c r="E581" s="44" t="s">
        <v>284</v>
      </c>
      <c r="F581" s="50"/>
      <c r="G581" s="45">
        <v>1</v>
      </c>
      <c r="H581" s="46">
        <v>7421560</v>
      </c>
      <c r="I581" s="46">
        <v>7489</v>
      </c>
    </row>
    <row r="582" spans="1:9" ht="15">
      <c r="A582" s="43">
        <v>580</v>
      </c>
      <c r="B582" s="48" t="s">
        <v>735</v>
      </c>
      <c r="C582" s="48" t="s">
        <v>736</v>
      </c>
      <c r="D582" s="150">
        <v>43321</v>
      </c>
      <c r="E582" s="44" t="s">
        <v>21</v>
      </c>
      <c r="F582" s="50"/>
      <c r="G582" s="45">
        <v>1</v>
      </c>
      <c r="H582" s="137">
        <v>7409638</v>
      </c>
      <c r="I582" s="137">
        <v>5101</v>
      </c>
    </row>
    <row r="583" spans="1:9" ht="15">
      <c r="A583" s="43">
        <v>581</v>
      </c>
      <c r="B583" s="48" t="s">
        <v>924</v>
      </c>
      <c r="C583" s="48" t="s">
        <v>925</v>
      </c>
      <c r="D583" s="150">
        <v>43090</v>
      </c>
      <c r="E583" s="49" t="s">
        <v>162</v>
      </c>
      <c r="F583" s="50">
        <v>17</v>
      </c>
      <c r="G583" s="45">
        <v>1</v>
      </c>
      <c r="H583" s="46">
        <v>7406780</v>
      </c>
      <c r="I583" s="46">
        <v>5022</v>
      </c>
    </row>
    <row r="584" spans="1:9" ht="15">
      <c r="A584" s="43">
        <v>582</v>
      </c>
      <c r="B584" s="53" t="s">
        <v>1206</v>
      </c>
      <c r="C584" s="53" t="s">
        <v>1207</v>
      </c>
      <c r="D584" s="150">
        <v>42740</v>
      </c>
      <c r="E584" s="49" t="s">
        <v>30</v>
      </c>
      <c r="F584" s="50">
        <v>32</v>
      </c>
      <c r="G584" s="45">
        <v>1</v>
      </c>
      <c r="H584" s="46">
        <v>7387009</v>
      </c>
      <c r="I584" s="46">
        <v>5300</v>
      </c>
    </row>
    <row r="585" spans="1:9" ht="15">
      <c r="A585" s="43">
        <v>583</v>
      </c>
      <c r="B585" s="48" t="s">
        <v>1095</v>
      </c>
      <c r="C585" s="48" t="s">
        <v>1096</v>
      </c>
      <c r="D585" s="150">
        <v>42887</v>
      </c>
      <c r="E585" s="49" t="s">
        <v>21</v>
      </c>
      <c r="F585" s="50"/>
      <c r="G585" s="45">
        <v>1</v>
      </c>
      <c r="H585" s="46">
        <v>7320430</v>
      </c>
      <c r="I585" s="46">
        <v>5008</v>
      </c>
    </row>
    <row r="586" spans="1:9" ht="15">
      <c r="A586" s="43">
        <v>584</v>
      </c>
      <c r="B586" s="53" t="s">
        <v>1204</v>
      </c>
      <c r="C586" s="53" t="s">
        <v>1205</v>
      </c>
      <c r="D586" s="150">
        <v>42747</v>
      </c>
      <c r="E586" s="49" t="s">
        <v>162</v>
      </c>
      <c r="F586" s="50">
        <v>50</v>
      </c>
      <c r="G586" s="45">
        <v>1</v>
      </c>
      <c r="H586" s="46">
        <v>7320197</v>
      </c>
      <c r="I586" s="46">
        <v>5710</v>
      </c>
    </row>
    <row r="587" spans="1:9" ht="15">
      <c r="A587" s="43">
        <v>585</v>
      </c>
      <c r="B587" s="48" t="s">
        <v>256</v>
      </c>
      <c r="C587" s="48" t="s">
        <v>256</v>
      </c>
      <c r="D587" s="150">
        <v>43741</v>
      </c>
      <c r="E587" s="49" t="s">
        <v>257</v>
      </c>
      <c r="F587" s="50">
        <v>49</v>
      </c>
      <c r="G587" s="45">
        <v>1</v>
      </c>
      <c r="H587" s="46">
        <v>7297656</v>
      </c>
      <c r="I587" s="47">
        <v>5139</v>
      </c>
    </row>
    <row r="588" spans="1:9" ht="15">
      <c r="A588" s="43">
        <v>586</v>
      </c>
      <c r="B588" s="48" t="s">
        <v>952</v>
      </c>
      <c r="C588" s="48" t="s">
        <v>953</v>
      </c>
      <c r="D588" s="150">
        <v>43048</v>
      </c>
      <c r="E588" s="49" t="s">
        <v>21</v>
      </c>
      <c r="F588" s="50"/>
      <c r="G588" s="45">
        <v>1</v>
      </c>
      <c r="H588" s="46">
        <v>7283010</v>
      </c>
      <c r="I588" s="46">
        <v>5094</v>
      </c>
    </row>
    <row r="589" spans="1:9" ht="15">
      <c r="A589" s="43">
        <v>587</v>
      </c>
      <c r="B589" s="44" t="s">
        <v>279</v>
      </c>
      <c r="C589" s="44" t="s">
        <v>280</v>
      </c>
      <c r="D589" s="150">
        <v>43720</v>
      </c>
      <c r="E589" s="44" t="s">
        <v>162</v>
      </c>
      <c r="F589" s="50">
        <v>27</v>
      </c>
      <c r="G589" s="45">
        <v>1</v>
      </c>
      <c r="H589" s="46">
        <v>7191930</v>
      </c>
      <c r="I589" s="47">
        <v>4801</v>
      </c>
    </row>
    <row r="590" spans="1:9" ht="15">
      <c r="A590" s="43">
        <v>588</v>
      </c>
      <c r="B590" s="48" t="s">
        <v>474</v>
      </c>
      <c r="C590" s="48" t="s">
        <v>475</v>
      </c>
      <c r="D590" s="150">
        <v>43566</v>
      </c>
      <c r="E590" s="44" t="s">
        <v>154</v>
      </c>
      <c r="F590" s="50">
        <v>35</v>
      </c>
      <c r="G590" s="45">
        <v>1</v>
      </c>
      <c r="H590" s="46">
        <v>7180217</v>
      </c>
      <c r="I590" s="46">
        <v>5335</v>
      </c>
    </row>
    <row r="591" spans="1:9" ht="15">
      <c r="A591" s="43">
        <v>589</v>
      </c>
      <c r="B591" s="53" t="s">
        <v>1143</v>
      </c>
      <c r="C591" s="53" t="s">
        <v>1144</v>
      </c>
      <c r="D591" s="150">
        <v>42824</v>
      </c>
      <c r="E591" s="49" t="s">
        <v>24</v>
      </c>
      <c r="F591" s="50">
        <v>30</v>
      </c>
      <c r="G591" s="45">
        <v>1</v>
      </c>
      <c r="H591" s="46">
        <v>7161718</v>
      </c>
      <c r="I591" s="46">
        <v>5060</v>
      </c>
    </row>
    <row r="592" spans="1:9" ht="15">
      <c r="A592" s="43">
        <v>590</v>
      </c>
      <c r="B592" s="44" t="s">
        <v>238</v>
      </c>
      <c r="C592" s="44" t="s">
        <v>239</v>
      </c>
      <c r="D592" s="150">
        <v>43776</v>
      </c>
      <c r="E592" s="44" t="s">
        <v>162</v>
      </c>
      <c r="F592" s="50">
        <v>39</v>
      </c>
      <c r="G592" s="45">
        <v>1</v>
      </c>
      <c r="H592" s="137">
        <v>7128475</v>
      </c>
      <c r="I592" s="137">
        <v>4857</v>
      </c>
    </row>
    <row r="593" spans="1:9" ht="15">
      <c r="A593" s="43">
        <v>591</v>
      </c>
      <c r="B593" s="62" t="s">
        <v>1335</v>
      </c>
      <c r="C593" s="48" t="s">
        <v>1336</v>
      </c>
      <c r="D593" s="150">
        <v>42677</v>
      </c>
      <c r="E593" s="49" t="s">
        <v>1337</v>
      </c>
      <c r="F593" s="51">
        <v>27</v>
      </c>
      <c r="G593" s="45">
        <v>1</v>
      </c>
      <c r="H593" s="46">
        <v>7123690</v>
      </c>
      <c r="I593" s="136">
        <v>5361</v>
      </c>
    </row>
    <row r="594" spans="1:9" ht="15">
      <c r="A594" s="43">
        <v>592</v>
      </c>
      <c r="B594" s="44" t="s">
        <v>408</v>
      </c>
      <c r="C594" s="44" t="s">
        <v>409</v>
      </c>
      <c r="D594" s="150">
        <v>43608</v>
      </c>
      <c r="E594" s="44" t="s">
        <v>410</v>
      </c>
      <c r="F594" s="50">
        <v>18</v>
      </c>
      <c r="G594" s="45">
        <v>1</v>
      </c>
      <c r="H594" s="137">
        <v>7076806</v>
      </c>
      <c r="I594" s="137">
        <v>5366</v>
      </c>
    </row>
    <row r="595" spans="1:9" ht="15">
      <c r="A595" s="43">
        <v>593</v>
      </c>
      <c r="B595" s="44" t="s">
        <v>350</v>
      </c>
      <c r="C595" s="44" t="s">
        <v>351</v>
      </c>
      <c r="D595" s="150">
        <v>43664</v>
      </c>
      <c r="E595" s="44" t="s">
        <v>162</v>
      </c>
      <c r="F595" s="50">
        <v>23</v>
      </c>
      <c r="G595" s="45">
        <v>1</v>
      </c>
      <c r="H595" s="46">
        <v>7055950</v>
      </c>
      <c r="I595" s="47">
        <v>4770</v>
      </c>
    </row>
    <row r="596" spans="1:9" ht="15">
      <c r="A596" s="43">
        <v>594</v>
      </c>
      <c r="B596" s="48" t="s">
        <v>510</v>
      </c>
      <c r="C596" s="48" t="s">
        <v>511</v>
      </c>
      <c r="D596" s="150">
        <v>43496</v>
      </c>
      <c r="E596" s="49" t="s">
        <v>37</v>
      </c>
      <c r="F596" s="50"/>
      <c r="G596" s="45">
        <v>1</v>
      </c>
      <c r="H596" s="137">
        <v>7035800</v>
      </c>
      <c r="I596" s="137">
        <v>4929</v>
      </c>
    </row>
    <row r="597" spans="1:9" ht="15">
      <c r="A597" s="43">
        <v>595</v>
      </c>
      <c r="B597" s="48" t="s">
        <v>846</v>
      </c>
      <c r="C597" s="48" t="s">
        <v>846</v>
      </c>
      <c r="D597" s="150">
        <v>43167</v>
      </c>
      <c r="E597" s="44" t="s">
        <v>162</v>
      </c>
      <c r="F597" s="50">
        <v>35</v>
      </c>
      <c r="G597" s="45">
        <v>1</v>
      </c>
      <c r="H597" s="46">
        <v>7024375</v>
      </c>
      <c r="I597" s="46">
        <v>5086</v>
      </c>
    </row>
    <row r="598" spans="1:9" ht="15">
      <c r="A598" s="43">
        <v>596</v>
      </c>
      <c r="B598" s="48" t="s">
        <v>1075</v>
      </c>
      <c r="C598" s="48" t="s">
        <v>1076</v>
      </c>
      <c r="D598" s="150">
        <v>42915</v>
      </c>
      <c r="E598" s="49" t="s">
        <v>30</v>
      </c>
      <c r="F598" s="50">
        <v>4</v>
      </c>
      <c r="G598" s="45">
        <v>1</v>
      </c>
      <c r="H598" s="46">
        <v>6986325</v>
      </c>
      <c r="I598" s="46">
        <v>4732</v>
      </c>
    </row>
    <row r="599" spans="1:9" ht="15">
      <c r="A599" s="43">
        <v>597</v>
      </c>
      <c r="B599" s="44" t="s">
        <v>396</v>
      </c>
      <c r="C599" s="44" t="s">
        <v>397</v>
      </c>
      <c r="D599" s="150">
        <v>43601</v>
      </c>
      <c r="E599" s="44" t="s">
        <v>154</v>
      </c>
      <c r="F599" s="50">
        <v>42</v>
      </c>
      <c r="G599" s="45">
        <v>1</v>
      </c>
      <c r="H599" s="137">
        <v>6947275</v>
      </c>
      <c r="I599" s="137">
        <v>5073</v>
      </c>
    </row>
    <row r="600" spans="1:9" ht="15">
      <c r="A600" s="43">
        <v>598</v>
      </c>
      <c r="B600" s="48" t="s">
        <v>128</v>
      </c>
      <c r="C600" s="48" t="s">
        <v>129</v>
      </c>
      <c r="D600" s="150">
        <v>44035</v>
      </c>
      <c r="E600" s="44" t="s">
        <v>37</v>
      </c>
      <c r="F600" s="50"/>
      <c r="G600" s="45">
        <v>1</v>
      </c>
      <c r="H600" s="47">
        <v>6928960</v>
      </c>
      <c r="I600" s="47">
        <v>4493</v>
      </c>
    </row>
    <row r="601" spans="1:9" ht="15">
      <c r="A601" s="43">
        <v>599</v>
      </c>
      <c r="B601" s="48" t="s">
        <v>480</v>
      </c>
      <c r="C601" s="48" t="s">
        <v>480</v>
      </c>
      <c r="D601" s="150">
        <v>43545</v>
      </c>
      <c r="E601" s="44" t="s">
        <v>21</v>
      </c>
      <c r="F601" s="50"/>
      <c r="G601" s="97">
        <v>1</v>
      </c>
      <c r="H601" s="46">
        <v>6917340</v>
      </c>
      <c r="I601" s="46">
        <v>4894</v>
      </c>
    </row>
    <row r="602" spans="1:9" ht="15">
      <c r="A602" s="43">
        <v>600</v>
      </c>
      <c r="B602" s="48" t="s">
        <v>148</v>
      </c>
      <c r="C602" s="48" t="s">
        <v>149</v>
      </c>
      <c r="D602" s="150">
        <v>43804</v>
      </c>
      <c r="E602" s="44" t="s">
        <v>37</v>
      </c>
      <c r="F602" s="50"/>
      <c r="G602" s="45">
        <v>1</v>
      </c>
      <c r="H602" s="137">
        <v>6912557</v>
      </c>
      <c r="I602" s="137">
        <v>5817</v>
      </c>
    </row>
    <row r="603" spans="1:9" ht="15">
      <c r="A603" s="43">
        <v>601</v>
      </c>
      <c r="B603" s="48" t="s">
        <v>659</v>
      </c>
      <c r="C603" s="48" t="s">
        <v>660</v>
      </c>
      <c r="D603" s="150">
        <v>43384</v>
      </c>
      <c r="E603" s="44" t="s">
        <v>162</v>
      </c>
      <c r="F603" s="50">
        <v>32</v>
      </c>
      <c r="G603" s="45">
        <v>1</v>
      </c>
      <c r="H603" s="46">
        <v>6912270</v>
      </c>
      <c r="I603" s="46">
        <v>4826</v>
      </c>
    </row>
    <row r="604" spans="1:9" ht="15">
      <c r="A604" s="43">
        <v>602</v>
      </c>
      <c r="B604" s="53" t="s">
        <v>457</v>
      </c>
      <c r="C604" s="53" t="s">
        <v>458</v>
      </c>
      <c r="D604" s="150">
        <v>43559</v>
      </c>
      <c r="E604" s="44" t="s">
        <v>260</v>
      </c>
      <c r="F604" s="50">
        <v>23</v>
      </c>
      <c r="G604" s="45">
        <v>1</v>
      </c>
      <c r="H604" s="137">
        <v>6906599</v>
      </c>
      <c r="I604" s="137">
        <v>4536</v>
      </c>
    </row>
    <row r="605" spans="1:9" ht="15">
      <c r="A605" s="43">
        <v>603</v>
      </c>
      <c r="B605" s="48" t="s">
        <v>1558</v>
      </c>
      <c r="C605" s="48" t="s">
        <v>1559</v>
      </c>
      <c r="D605" s="184">
        <v>44462</v>
      </c>
      <c r="E605" s="44" t="s">
        <v>40</v>
      </c>
      <c r="F605" s="50">
        <v>36</v>
      </c>
      <c r="G605" s="45">
        <v>1</v>
      </c>
      <c r="H605" s="176">
        <v>6894900</v>
      </c>
      <c r="I605" s="176">
        <v>4422</v>
      </c>
    </row>
    <row r="606" spans="1:9" ht="15">
      <c r="A606" s="43">
        <v>604</v>
      </c>
      <c r="B606" s="48" t="s">
        <v>1498</v>
      </c>
      <c r="C606" s="48" t="s">
        <v>1499</v>
      </c>
      <c r="D606" s="167">
        <v>44413</v>
      </c>
      <c r="E606" s="44" t="s">
        <v>30</v>
      </c>
      <c r="F606" s="50">
        <v>31</v>
      </c>
      <c r="G606" s="45">
        <v>1</v>
      </c>
      <c r="H606" s="176">
        <v>6851420</v>
      </c>
      <c r="I606" s="176">
        <v>4308</v>
      </c>
    </row>
    <row r="607" spans="1:9" ht="15">
      <c r="A607" s="43">
        <v>605</v>
      </c>
      <c r="B607" s="48" t="s">
        <v>647</v>
      </c>
      <c r="C607" s="48" t="s">
        <v>648</v>
      </c>
      <c r="D607" s="150">
        <v>43405</v>
      </c>
      <c r="E607" s="44" t="s">
        <v>21</v>
      </c>
      <c r="F607" s="50"/>
      <c r="G607" s="45">
        <v>1</v>
      </c>
      <c r="H607" s="46">
        <v>6847170</v>
      </c>
      <c r="I607" s="46">
        <v>4551</v>
      </c>
    </row>
    <row r="608" spans="1:9" ht="15">
      <c r="A608" s="43">
        <v>606</v>
      </c>
      <c r="B608" s="62" t="s">
        <v>1215</v>
      </c>
      <c r="C608" s="62" t="s">
        <v>1215</v>
      </c>
      <c r="D608" s="150">
        <v>42642</v>
      </c>
      <c r="E608" s="44" t="s">
        <v>162</v>
      </c>
      <c r="F608" s="51">
        <v>31</v>
      </c>
      <c r="G608" s="45">
        <v>1</v>
      </c>
      <c r="H608" s="136">
        <v>6815731</v>
      </c>
      <c r="I608" s="46">
        <v>5634</v>
      </c>
    </row>
    <row r="609" spans="1:9" ht="15">
      <c r="A609" s="43">
        <v>607</v>
      </c>
      <c r="B609" s="48" t="s">
        <v>1560</v>
      </c>
      <c r="C609" s="48" t="s">
        <v>1561</v>
      </c>
      <c r="D609" s="184">
        <v>44462</v>
      </c>
      <c r="E609" s="44" t="s">
        <v>21</v>
      </c>
      <c r="F609" s="50"/>
      <c r="G609" s="45">
        <v>1</v>
      </c>
      <c r="H609" s="176">
        <v>6695800</v>
      </c>
      <c r="I609" s="176">
        <v>4683</v>
      </c>
    </row>
    <row r="610" spans="1:9" ht="15">
      <c r="A610" s="43">
        <v>608</v>
      </c>
      <c r="B610" s="363" t="s">
        <v>1185</v>
      </c>
      <c r="C610" s="363" t="s">
        <v>1186</v>
      </c>
      <c r="D610" s="368">
        <v>44665</v>
      </c>
      <c r="E610" s="369" t="s">
        <v>30</v>
      </c>
      <c r="F610" s="375">
        <v>37</v>
      </c>
      <c r="G610" s="45">
        <v>1</v>
      </c>
      <c r="H610" s="176">
        <v>6626350</v>
      </c>
      <c r="I610" s="176">
        <v>3807</v>
      </c>
    </row>
    <row r="611" spans="1:9" ht="15">
      <c r="A611" s="43">
        <v>609</v>
      </c>
      <c r="B611" s="48" t="s">
        <v>1405</v>
      </c>
      <c r="C611" s="48" t="s">
        <v>1406</v>
      </c>
      <c r="D611" s="150">
        <v>44336</v>
      </c>
      <c r="E611" s="44" t="s">
        <v>15</v>
      </c>
      <c r="F611" s="50">
        <v>35</v>
      </c>
      <c r="G611" s="45">
        <v>1</v>
      </c>
      <c r="H611" s="144">
        <v>6584401</v>
      </c>
      <c r="I611" s="144">
        <v>4993</v>
      </c>
    </row>
    <row r="612" spans="1:9" ht="15">
      <c r="A612" s="43">
        <v>610</v>
      </c>
      <c r="B612" s="48" t="s">
        <v>1687</v>
      </c>
      <c r="C612" s="48" t="s">
        <v>1687</v>
      </c>
      <c r="D612" s="184">
        <v>44616</v>
      </c>
      <c r="E612" s="44" t="s">
        <v>24</v>
      </c>
      <c r="F612" s="50">
        <v>43</v>
      </c>
      <c r="G612" s="45">
        <v>1</v>
      </c>
      <c r="H612" s="176">
        <v>6504580</v>
      </c>
      <c r="I612" s="176">
        <v>4211</v>
      </c>
    </row>
    <row r="613" spans="1:9" ht="15">
      <c r="A613" s="43">
        <v>611</v>
      </c>
      <c r="B613" s="48" t="s">
        <v>914</v>
      </c>
      <c r="C613" s="48" t="s">
        <v>915</v>
      </c>
      <c r="D613" s="150">
        <v>43097</v>
      </c>
      <c r="E613" s="49" t="s">
        <v>30</v>
      </c>
      <c r="F613" s="50">
        <v>6</v>
      </c>
      <c r="G613" s="45">
        <v>1</v>
      </c>
      <c r="H613" s="46">
        <v>6490010</v>
      </c>
      <c r="I613" s="46">
        <v>4052</v>
      </c>
    </row>
    <row r="614" spans="1:9" ht="15">
      <c r="A614" s="43">
        <v>612</v>
      </c>
      <c r="B614" s="48" t="s">
        <v>1102</v>
      </c>
      <c r="C614" s="48" t="s">
        <v>1103</v>
      </c>
      <c r="D614" s="150">
        <v>42866</v>
      </c>
      <c r="E614" s="49" t="s">
        <v>154</v>
      </c>
      <c r="F614" s="50">
        <v>28</v>
      </c>
      <c r="G614" s="45">
        <v>1</v>
      </c>
      <c r="H614" s="46">
        <v>6475625</v>
      </c>
      <c r="I614" s="46">
        <v>5101</v>
      </c>
    </row>
    <row r="615" spans="1:9" ht="15">
      <c r="A615" s="43">
        <v>613</v>
      </c>
      <c r="B615" s="54" t="s">
        <v>653</v>
      </c>
      <c r="C615" s="48" t="s">
        <v>654</v>
      </c>
      <c r="D615" s="150">
        <v>43398</v>
      </c>
      <c r="E615" s="49" t="s">
        <v>21</v>
      </c>
      <c r="F615" s="50"/>
      <c r="G615" s="45">
        <v>1</v>
      </c>
      <c r="H615" s="46">
        <v>6430474</v>
      </c>
      <c r="I615" s="47">
        <v>7837</v>
      </c>
    </row>
    <row r="616" spans="1:9" ht="15">
      <c r="A616" s="43">
        <v>614</v>
      </c>
      <c r="B616" s="44" t="s">
        <v>418</v>
      </c>
      <c r="C616" s="44" t="s">
        <v>419</v>
      </c>
      <c r="D616" s="150">
        <v>43580</v>
      </c>
      <c r="E616" s="44" t="s">
        <v>30</v>
      </c>
      <c r="F616" s="50">
        <v>16</v>
      </c>
      <c r="G616" s="45">
        <v>1</v>
      </c>
      <c r="H616" s="46">
        <v>6406020</v>
      </c>
      <c r="I616" s="47">
        <v>4093</v>
      </c>
    </row>
    <row r="617" spans="1:9" ht="15">
      <c r="A617" s="43">
        <v>615</v>
      </c>
      <c r="B617" s="44" t="s">
        <v>303</v>
      </c>
      <c r="C617" s="44" t="s">
        <v>304</v>
      </c>
      <c r="D617" s="150">
        <v>43678</v>
      </c>
      <c r="E617" s="44" t="s">
        <v>162</v>
      </c>
      <c r="F617" s="50">
        <v>45</v>
      </c>
      <c r="G617" s="45">
        <v>1</v>
      </c>
      <c r="H617" s="46">
        <v>6301410</v>
      </c>
      <c r="I617" s="47">
        <v>4762</v>
      </c>
    </row>
    <row r="618" spans="1:9" ht="15">
      <c r="A618" s="43">
        <v>616</v>
      </c>
      <c r="B618" s="44" t="s">
        <v>762</v>
      </c>
      <c r="C618" s="44" t="s">
        <v>763</v>
      </c>
      <c r="D618" s="150">
        <v>43223</v>
      </c>
      <c r="E618" s="44" t="s">
        <v>70</v>
      </c>
      <c r="F618" s="50"/>
      <c r="G618" s="45">
        <v>1</v>
      </c>
      <c r="H618" s="46">
        <v>6270651</v>
      </c>
      <c r="I618" s="46">
        <v>4612</v>
      </c>
    </row>
    <row r="619" spans="1:9" ht="15">
      <c r="A619" s="43">
        <v>617</v>
      </c>
      <c r="B619" s="48" t="s">
        <v>476</v>
      </c>
      <c r="C619" s="48" t="s">
        <v>477</v>
      </c>
      <c r="D619" s="150">
        <v>43552</v>
      </c>
      <c r="E619" s="44" t="s">
        <v>21</v>
      </c>
      <c r="F619" s="50"/>
      <c r="G619" s="45">
        <v>1</v>
      </c>
      <c r="H619" s="137">
        <v>6130130</v>
      </c>
      <c r="I619" s="137">
        <v>3906</v>
      </c>
    </row>
    <row r="620" spans="1:9" ht="15">
      <c r="A620" s="43">
        <v>618</v>
      </c>
      <c r="B620" s="48" t="s">
        <v>593</v>
      </c>
      <c r="C620" s="48" t="s">
        <v>594</v>
      </c>
      <c r="D620" s="150">
        <v>43384</v>
      </c>
      <c r="E620" s="44" t="s">
        <v>162</v>
      </c>
      <c r="F620" s="50">
        <v>22</v>
      </c>
      <c r="G620" s="45">
        <v>1</v>
      </c>
      <c r="H620" s="46">
        <v>6033940</v>
      </c>
      <c r="I620" s="46">
        <v>4117</v>
      </c>
    </row>
    <row r="621" spans="1:9" ht="15">
      <c r="A621" s="43">
        <v>619</v>
      </c>
      <c r="B621" s="48" t="s">
        <v>447</v>
      </c>
      <c r="C621" s="48" t="s">
        <v>448</v>
      </c>
      <c r="D621" s="150">
        <v>43587</v>
      </c>
      <c r="E621" s="44" t="s">
        <v>178</v>
      </c>
      <c r="F621" s="50"/>
      <c r="G621" s="45">
        <v>1</v>
      </c>
      <c r="H621" s="137">
        <v>5989193</v>
      </c>
      <c r="I621" s="137">
        <v>4401</v>
      </c>
    </row>
    <row r="622" spans="1:9" ht="15">
      <c r="A622" s="43">
        <v>620</v>
      </c>
      <c r="B622" s="48" t="s">
        <v>1489</v>
      </c>
      <c r="C622" s="48" t="s">
        <v>25</v>
      </c>
      <c r="D622" s="167">
        <v>44406</v>
      </c>
      <c r="E622" s="44" t="s">
        <v>21</v>
      </c>
      <c r="F622" s="50">
        <v>40</v>
      </c>
      <c r="G622" s="45">
        <v>1</v>
      </c>
      <c r="H622" s="176">
        <v>5954736</v>
      </c>
      <c r="I622" s="176">
        <v>4343</v>
      </c>
    </row>
    <row r="623" spans="1:9" ht="15">
      <c r="A623" s="43">
        <v>621</v>
      </c>
      <c r="B623" s="44" t="s">
        <v>231</v>
      </c>
      <c r="C623" s="44" t="s">
        <v>232</v>
      </c>
      <c r="D623" s="150">
        <v>43797</v>
      </c>
      <c r="E623" s="44" t="s">
        <v>233</v>
      </c>
      <c r="F623" s="50">
        <v>19</v>
      </c>
      <c r="G623" s="45">
        <v>1</v>
      </c>
      <c r="H623" s="137">
        <v>5945179</v>
      </c>
      <c r="I623" s="137">
        <v>4019</v>
      </c>
    </row>
    <row r="624" spans="1:9" ht="15">
      <c r="A624" s="43">
        <v>622</v>
      </c>
      <c r="B624" s="48" t="s">
        <v>961</v>
      </c>
      <c r="C624" s="48" t="s">
        <v>962</v>
      </c>
      <c r="D624" s="150">
        <v>43034</v>
      </c>
      <c r="E624" s="49" t="s">
        <v>21</v>
      </c>
      <c r="F624" s="50"/>
      <c r="G624" s="45">
        <v>1</v>
      </c>
      <c r="H624" s="46">
        <v>5865465</v>
      </c>
      <c r="I624" s="46">
        <v>5506</v>
      </c>
    </row>
    <row r="625" spans="1:9" ht="15">
      <c r="A625" s="43">
        <v>623</v>
      </c>
      <c r="B625" s="48" t="s">
        <v>223</v>
      </c>
      <c r="C625" s="48" t="s">
        <v>224</v>
      </c>
      <c r="D625" s="150">
        <v>43811</v>
      </c>
      <c r="E625" s="44" t="s">
        <v>21</v>
      </c>
      <c r="F625" s="50">
        <v>26</v>
      </c>
      <c r="G625" s="45">
        <v>1</v>
      </c>
      <c r="H625" s="137">
        <v>5852165</v>
      </c>
      <c r="I625" s="137">
        <v>4170</v>
      </c>
    </row>
    <row r="626" spans="1:9" ht="15">
      <c r="A626" s="43">
        <v>624</v>
      </c>
      <c r="B626" s="44" t="s">
        <v>586</v>
      </c>
      <c r="C626" s="44" t="s">
        <v>587</v>
      </c>
      <c r="D626" s="150">
        <v>43454</v>
      </c>
      <c r="E626" s="44" t="s">
        <v>21</v>
      </c>
      <c r="F626" s="50"/>
      <c r="G626" s="45">
        <v>1</v>
      </c>
      <c r="H626" s="46">
        <v>5827131</v>
      </c>
      <c r="I626" s="46">
        <v>3819</v>
      </c>
    </row>
    <row r="627" spans="1:9" ht="15">
      <c r="A627" s="43">
        <v>625</v>
      </c>
      <c r="B627" s="48" t="s">
        <v>1126</v>
      </c>
      <c r="C627" s="48" t="s">
        <v>1127</v>
      </c>
      <c r="D627" s="150">
        <v>42838</v>
      </c>
      <c r="E627" s="49" t="s">
        <v>30</v>
      </c>
      <c r="F627" s="50">
        <v>37</v>
      </c>
      <c r="G627" s="45">
        <v>1</v>
      </c>
      <c r="H627" s="46">
        <v>5763965</v>
      </c>
      <c r="I627" s="46">
        <v>4417</v>
      </c>
    </row>
    <row r="628" spans="1:9" ht="15">
      <c r="A628" s="43">
        <v>626</v>
      </c>
      <c r="B628" s="189" t="s">
        <v>1338</v>
      </c>
      <c r="C628" s="189" t="s">
        <v>1339</v>
      </c>
      <c r="D628" s="152">
        <v>42740</v>
      </c>
      <c r="E628" s="174" t="s">
        <v>195</v>
      </c>
      <c r="F628" s="98">
        <v>20</v>
      </c>
      <c r="G628" s="45">
        <v>1</v>
      </c>
      <c r="H628" s="136">
        <v>5761400</v>
      </c>
      <c r="I628" s="47">
        <v>4801</v>
      </c>
    </row>
    <row r="629" spans="1:9" ht="15">
      <c r="A629" s="43">
        <v>627</v>
      </c>
      <c r="B629" s="48" t="s">
        <v>1090</v>
      </c>
      <c r="C629" s="48" t="s">
        <v>1091</v>
      </c>
      <c r="D629" s="150">
        <v>42894</v>
      </c>
      <c r="E629" s="49" t="s">
        <v>410</v>
      </c>
      <c r="F629" s="50">
        <v>22</v>
      </c>
      <c r="G629" s="45">
        <v>1</v>
      </c>
      <c r="H629" s="46">
        <v>5736701</v>
      </c>
      <c r="I629" s="46">
        <v>3934</v>
      </c>
    </row>
    <row r="630" spans="1:9" ht="15">
      <c r="A630" s="43">
        <v>628</v>
      </c>
      <c r="B630" s="48" t="s">
        <v>634</v>
      </c>
      <c r="C630" s="48" t="s">
        <v>635</v>
      </c>
      <c r="D630" s="150">
        <v>43419</v>
      </c>
      <c r="E630" s="44" t="s">
        <v>30</v>
      </c>
      <c r="F630" s="50">
        <v>13</v>
      </c>
      <c r="G630" s="45">
        <v>1</v>
      </c>
      <c r="H630" s="137">
        <v>5652925</v>
      </c>
      <c r="I630" s="137">
        <v>3541</v>
      </c>
    </row>
    <row r="631" spans="1:9" ht="15">
      <c r="A631" s="43">
        <v>629</v>
      </c>
      <c r="B631" s="44" t="s">
        <v>411</v>
      </c>
      <c r="C631" s="44" t="s">
        <v>412</v>
      </c>
      <c r="D631" s="150">
        <v>43608</v>
      </c>
      <c r="E631" s="44" t="s">
        <v>30</v>
      </c>
      <c r="F631" s="50">
        <v>20</v>
      </c>
      <c r="G631" s="45">
        <v>1</v>
      </c>
      <c r="H631" s="137">
        <v>5648135</v>
      </c>
      <c r="I631" s="137">
        <v>3716</v>
      </c>
    </row>
    <row r="632" spans="1:9" ht="15">
      <c r="A632" s="43">
        <v>630</v>
      </c>
      <c r="B632" s="48" t="s">
        <v>614</v>
      </c>
      <c r="C632" s="48" t="s">
        <v>615</v>
      </c>
      <c r="D632" s="150">
        <v>43384</v>
      </c>
      <c r="E632" s="44" t="s">
        <v>15</v>
      </c>
      <c r="F632" s="50"/>
      <c r="G632" s="45">
        <v>1</v>
      </c>
      <c r="H632" s="46">
        <v>5632444</v>
      </c>
      <c r="I632" s="46">
        <v>3761</v>
      </c>
    </row>
    <row r="633" spans="1:9" ht="15">
      <c r="A633" s="43">
        <v>631</v>
      </c>
      <c r="B633" s="48" t="s">
        <v>991</v>
      </c>
      <c r="C633" s="48" t="s">
        <v>992</v>
      </c>
      <c r="D633" s="150">
        <v>43006</v>
      </c>
      <c r="E633" s="49" t="s">
        <v>410</v>
      </c>
      <c r="F633" s="50">
        <v>16</v>
      </c>
      <c r="G633" s="45">
        <v>1</v>
      </c>
      <c r="H633" s="46">
        <v>5599049</v>
      </c>
      <c r="I633" s="46">
        <v>3706</v>
      </c>
    </row>
    <row r="634" spans="1:9" ht="15">
      <c r="A634" s="43">
        <v>632</v>
      </c>
      <c r="B634" s="66" t="s">
        <v>849</v>
      </c>
      <c r="C634" s="66" t="s">
        <v>850</v>
      </c>
      <c r="D634" s="152">
        <v>43167</v>
      </c>
      <c r="E634" s="174" t="s">
        <v>195</v>
      </c>
      <c r="F634" s="98">
        <v>16</v>
      </c>
      <c r="G634" s="45">
        <v>1</v>
      </c>
      <c r="H634" s="46">
        <v>5590750</v>
      </c>
      <c r="I634" s="46">
        <v>4140</v>
      </c>
    </row>
    <row r="635" spans="1:9" ht="15">
      <c r="A635" s="43">
        <v>633</v>
      </c>
      <c r="B635" s="53" t="s">
        <v>780</v>
      </c>
      <c r="C635" s="53" t="s">
        <v>781</v>
      </c>
      <c r="D635" s="150">
        <v>43251</v>
      </c>
      <c r="E635" s="49" t="s">
        <v>30</v>
      </c>
      <c r="F635" s="50">
        <v>41</v>
      </c>
      <c r="G635" s="45">
        <v>1</v>
      </c>
      <c r="H635" s="137">
        <v>5585470</v>
      </c>
      <c r="I635" s="137">
        <v>4238</v>
      </c>
    </row>
    <row r="636" spans="1:9" ht="15">
      <c r="A636" s="43">
        <v>634</v>
      </c>
      <c r="B636" s="48" t="s">
        <v>922</v>
      </c>
      <c r="C636" s="48" t="s">
        <v>923</v>
      </c>
      <c r="D636" s="150">
        <v>43090</v>
      </c>
      <c r="E636" s="49" t="s">
        <v>21</v>
      </c>
      <c r="F636" s="50"/>
      <c r="G636" s="45">
        <v>1</v>
      </c>
      <c r="H636" s="46">
        <v>5564595</v>
      </c>
      <c r="I636" s="46">
        <v>4254</v>
      </c>
    </row>
    <row r="637" spans="1:9" ht="15">
      <c r="A637" s="43">
        <v>635</v>
      </c>
      <c r="B637" s="44" t="s">
        <v>236</v>
      </c>
      <c r="C637" s="44" t="s">
        <v>236</v>
      </c>
      <c r="D637" s="150">
        <v>43783</v>
      </c>
      <c r="E637" s="44" t="s">
        <v>21</v>
      </c>
      <c r="F637" s="50">
        <v>38</v>
      </c>
      <c r="G637" s="45">
        <v>1</v>
      </c>
      <c r="H637" s="137">
        <v>5491485</v>
      </c>
      <c r="I637" s="137">
        <v>5048</v>
      </c>
    </row>
    <row r="638" spans="1:9" ht="15">
      <c r="A638" s="43">
        <v>636</v>
      </c>
      <c r="B638" s="44" t="s">
        <v>805</v>
      </c>
      <c r="C638" s="44" t="s">
        <v>806</v>
      </c>
      <c r="D638" s="150">
        <v>43209</v>
      </c>
      <c r="E638" s="44" t="s">
        <v>162</v>
      </c>
      <c r="F638" s="50">
        <v>52</v>
      </c>
      <c r="G638" s="45">
        <v>1</v>
      </c>
      <c r="H638" s="46">
        <v>5463181</v>
      </c>
      <c r="I638" s="46">
        <v>3940</v>
      </c>
    </row>
    <row r="639" spans="1:9" ht="15">
      <c r="A639" s="43">
        <v>637</v>
      </c>
      <c r="B639" s="44" t="s">
        <v>689</v>
      </c>
      <c r="C639" s="44" t="s">
        <v>689</v>
      </c>
      <c r="D639" s="150">
        <v>43356</v>
      </c>
      <c r="E639" s="44" t="s">
        <v>21</v>
      </c>
      <c r="F639" s="50"/>
      <c r="G639" s="45">
        <v>1</v>
      </c>
      <c r="H639" s="46">
        <v>5447954</v>
      </c>
      <c r="I639" s="46">
        <v>4460</v>
      </c>
    </row>
    <row r="640" spans="1:9" ht="15">
      <c r="A640" s="43">
        <v>638</v>
      </c>
      <c r="B640" s="48" t="s">
        <v>1712</v>
      </c>
      <c r="C640" s="48" t="s">
        <v>1712</v>
      </c>
      <c r="D640" s="184">
        <v>44644</v>
      </c>
      <c r="E640" s="44" t="s">
        <v>70</v>
      </c>
      <c r="F640" s="50"/>
      <c r="G640" s="45">
        <v>1</v>
      </c>
      <c r="H640" s="176">
        <v>5374485</v>
      </c>
      <c r="I640" s="176">
        <v>3341</v>
      </c>
    </row>
    <row r="641" spans="1:9" ht="15">
      <c r="A641" s="43">
        <v>639</v>
      </c>
      <c r="B641" s="44" t="s">
        <v>1043</v>
      </c>
      <c r="C641" s="44" t="s">
        <v>1044</v>
      </c>
      <c r="D641" s="150">
        <v>42964</v>
      </c>
      <c r="E641" s="44" t="s">
        <v>21</v>
      </c>
      <c r="F641" s="146"/>
      <c r="G641" s="45">
        <v>1</v>
      </c>
      <c r="H641" s="46">
        <v>5361898</v>
      </c>
      <c r="I641" s="47">
        <v>4217</v>
      </c>
    </row>
    <row r="642" spans="1:9" ht="15">
      <c r="A642" s="43">
        <v>640</v>
      </c>
      <c r="B642" s="44" t="s">
        <v>957</v>
      </c>
      <c r="C642" s="44" t="s">
        <v>958</v>
      </c>
      <c r="D642" s="150">
        <v>43041</v>
      </c>
      <c r="E642" s="52" t="s">
        <v>21</v>
      </c>
      <c r="F642" s="146"/>
      <c r="G642" s="45">
        <v>1</v>
      </c>
      <c r="H642" s="136">
        <v>5307925</v>
      </c>
      <c r="I642" s="47">
        <v>4342</v>
      </c>
    </row>
    <row r="643" spans="1:9" ht="15">
      <c r="A643" s="43">
        <v>641</v>
      </c>
      <c r="B643" s="48" t="s">
        <v>1658</v>
      </c>
      <c r="C643" s="48" t="s">
        <v>1659</v>
      </c>
      <c r="D643" s="184">
        <v>44567</v>
      </c>
      <c r="E643" s="44" t="s">
        <v>40</v>
      </c>
      <c r="F643" s="246">
        <v>51</v>
      </c>
      <c r="G643" s="45">
        <v>1</v>
      </c>
      <c r="H643" s="176">
        <v>5153210</v>
      </c>
      <c r="I643" s="176">
        <v>3288</v>
      </c>
    </row>
    <row r="644" spans="1:9" ht="15">
      <c r="A644" s="43">
        <v>642</v>
      </c>
      <c r="B644" s="66" t="s">
        <v>1603</v>
      </c>
      <c r="C644" s="66" t="s">
        <v>1603</v>
      </c>
      <c r="D644" s="209">
        <v>44504</v>
      </c>
      <c r="E644" s="65" t="s">
        <v>1604</v>
      </c>
      <c r="F644" s="98"/>
      <c r="G644" s="45">
        <v>1</v>
      </c>
      <c r="H644" s="176">
        <v>5097273</v>
      </c>
      <c r="I644" s="176">
        <v>4483</v>
      </c>
    </row>
    <row r="645" spans="1:9" ht="15">
      <c r="A645" s="43">
        <v>643</v>
      </c>
      <c r="B645" s="48" t="s">
        <v>1507</v>
      </c>
      <c r="C645" s="48" t="s">
        <v>1508</v>
      </c>
      <c r="D645" s="184">
        <v>44420</v>
      </c>
      <c r="E645" s="44" t="s">
        <v>37</v>
      </c>
      <c r="F645" s="50"/>
      <c r="G645" s="45">
        <v>1</v>
      </c>
      <c r="H645" s="176">
        <v>5052810</v>
      </c>
      <c r="I645" s="176">
        <v>3768</v>
      </c>
    </row>
    <row r="646" spans="1:9" ht="15">
      <c r="A646" s="43">
        <v>644</v>
      </c>
      <c r="B646" s="48" t="s">
        <v>854</v>
      </c>
      <c r="C646" s="48" t="s">
        <v>855</v>
      </c>
      <c r="D646" s="150">
        <v>43160</v>
      </c>
      <c r="E646" s="49" t="s">
        <v>30</v>
      </c>
      <c r="F646" s="50">
        <v>21</v>
      </c>
      <c r="G646" s="45">
        <v>1</v>
      </c>
      <c r="H646" s="46">
        <v>4987505</v>
      </c>
      <c r="I646" s="46">
        <v>3346</v>
      </c>
    </row>
    <row r="647" spans="1:9" ht="15">
      <c r="A647" s="43">
        <v>645</v>
      </c>
      <c r="B647" s="44" t="s">
        <v>310</v>
      </c>
      <c r="C647" s="44" t="s">
        <v>311</v>
      </c>
      <c r="D647" s="150">
        <v>43727</v>
      </c>
      <c r="E647" s="44" t="s">
        <v>15</v>
      </c>
      <c r="F647" s="50">
        <v>26</v>
      </c>
      <c r="G647" s="45">
        <v>1</v>
      </c>
      <c r="H647" s="46">
        <v>4970050</v>
      </c>
      <c r="I647" s="46">
        <v>3389</v>
      </c>
    </row>
    <row r="648" spans="1:9" ht="15">
      <c r="A648" s="43">
        <v>646</v>
      </c>
      <c r="B648" s="48" t="s">
        <v>160</v>
      </c>
      <c r="C648" s="48" t="s">
        <v>161</v>
      </c>
      <c r="D648" s="150">
        <v>43881</v>
      </c>
      <c r="E648" s="44" t="s">
        <v>162</v>
      </c>
      <c r="F648" s="50">
        <v>26</v>
      </c>
      <c r="G648" s="45">
        <v>1</v>
      </c>
      <c r="H648" s="46">
        <v>4904265</v>
      </c>
      <c r="I648" s="46">
        <v>2894</v>
      </c>
    </row>
    <row r="649" spans="1:9" ht="15">
      <c r="A649" s="43">
        <v>647</v>
      </c>
      <c r="B649" s="48" t="s">
        <v>661</v>
      </c>
      <c r="C649" s="48" t="s">
        <v>662</v>
      </c>
      <c r="D649" s="150">
        <v>43391</v>
      </c>
      <c r="E649" s="44" t="s">
        <v>21</v>
      </c>
      <c r="F649" s="146"/>
      <c r="G649" s="45">
        <v>1</v>
      </c>
      <c r="H649" s="137">
        <v>4871790</v>
      </c>
      <c r="I649" s="137">
        <v>3204</v>
      </c>
    </row>
    <row r="650" spans="1:9" ht="15">
      <c r="A650" s="43">
        <v>648</v>
      </c>
      <c r="B650" s="44" t="s">
        <v>271</v>
      </c>
      <c r="C650" s="44" t="s">
        <v>272</v>
      </c>
      <c r="D650" s="150">
        <v>43762</v>
      </c>
      <c r="E650" s="44" t="s">
        <v>30</v>
      </c>
      <c r="F650" s="50">
        <v>32</v>
      </c>
      <c r="G650" s="45">
        <v>1</v>
      </c>
      <c r="H650" s="137">
        <v>4860295</v>
      </c>
      <c r="I650" s="137">
        <v>4228</v>
      </c>
    </row>
    <row r="651" spans="1:9" ht="15">
      <c r="A651" s="43">
        <v>649</v>
      </c>
      <c r="B651" s="48" t="s">
        <v>1612</v>
      </c>
      <c r="C651" s="48" t="s">
        <v>1613</v>
      </c>
      <c r="D651" s="184">
        <v>44518</v>
      </c>
      <c r="E651" s="44" t="s">
        <v>30</v>
      </c>
      <c r="F651" s="50">
        <v>25</v>
      </c>
      <c r="G651" s="45">
        <v>1</v>
      </c>
      <c r="H651" s="176">
        <v>4849175</v>
      </c>
      <c r="I651" s="176">
        <v>2961</v>
      </c>
    </row>
    <row r="652" spans="1:9" ht="15">
      <c r="A652" s="43">
        <v>650</v>
      </c>
      <c r="B652" s="48" t="s">
        <v>770</v>
      </c>
      <c r="C652" s="44" t="s">
        <v>771</v>
      </c>
      <c r="D652" s="150">
        <v>43272</v>
      </c>
      <c r="E652" s="44" t="s">
        <v>21</v>
      </c>
      <c r="F652" s="50"/>
      <c r="G652" s="45">
        <v>1</v>
      </c>
      <c r="H652" s="46">
        <v>4840435</v>
      </c>
      <c r="I652" s="46">
        <v>3871</v>
      </c>
    </row>
    <row r="653" spans="1:9" ht="15">
      <c r="A653" s="43">
        <v>651</v>
      </c>
      <c r="B653" s="48" t="s">
        <v>1100</v>
      </c>
      <c r="C653" s="48" t="s">
        <v>1101</v>
      </c>
      <c r="D653" s="150">
        <v>42866</v>
      </c>
      <c r="E653" s="49" t="s">
        <v>162</v>
      </c>
      <c r="F653" s="50">
        <v>39</v>
      </c>
      <c r="G653" s="45">
        <v>1</v>
      </c>
      <c r="H653" s="46">
        <v>4778022</v>
      </c>
      <c r="I653" s="46">
        <v>3625</v>
      </c>
    </row>
    <row r="654" spans="1:9" ht="15">
      <c r="A654" s="43">
        <v>652</v>
      </c>
      <c r="B654" s="48" t="s">
        <v>1606</v>
      </c>
      <c r="C654" s="48" t="s">
        <v>1607</v>
      </c>
      <c r="D654" s="184">
        <v>44511</v>
      </c>
      <c r="E654" s="44" t="s">
        <v>30</v>
      </c>
      <c r="F654" s="50">
        <v>27</v>
      </c>
      <c r="G654" s="45">
        <v>1</v>
      </c>
      <c r="H654" s="176">
        <v>4753480</v>
      </c>
      <c r="I654" s="176">
        <v>4603</v>
      </c>
    </row>
    <row r="655" spans="1:9" ht="15">
      <c r="A655" s="43">
        <v>653</v>
      </c>
      <c r="B655" s="48" t="s">
        <v>1614</v>
      </c>
      <c r="C655" s="48" t="s">
        <v>1615</v>
      </c>
      <c r="D655" s="184">
        <v>44518</v>
      </c>
      <c r="E655" s="44" t="s">
        <v>21</v>
      </c>
      <c r="F655" s="50"/>
      <c r="G655" s="45">
        <v>1</v>
      </c>
      <c r="H655" s="176">
        <v>4707700</v>
      </c>
      <c r="I655" s="176">
        <v>3656</v>
      </c>
    </row>
    <row r="656" spans="1:9" ht="15">
      <c r="A656" s="43">
        <v>654</v>
      </c>
      <c r="B656" s="44" t="s">
        <v>334</v>
      </c>
      <c r="C656" s="44" t="s">
        <v>335</v>
      </c>
      <c r="D656" s="150">
        <v>43664</v>
      </c>
      <c r="E656" s="44" t="s">
        <v>37</v>
      </c>
      <c r="F656" s="50"/>
      <c r="G656" s="45">
        <v>1</v>
      </c>
      <c r="H656" s="46">
        <v>4697683</v>
      </c>
      <c r="I656" s="47">
        <v>3912</v>
      </c>
    </row>
    <row r="657" spans="1:9" ht="15">
      <c r="A657" s="43">
        <v>655</v>
      </c>
      <c r="B657" s="44" t="s">
        <v>518</v>
      </c>
      <c r="C657" s="44" t="s">
        <v>518</v>
      </c>
      <c r="D657" s="150">
        <v>43531</v>
      </c>
      <c r="E657" s="44" t="s">
        <v>196</v>
      </c>
      <c r="F657" s="50">
        <v>39</v>
      </c>
      <c r="G657" s="45">
        <v>1</v>
      </c>
      <c r="H657" s="46">
        <v>4658085</v>
      </c>
      <c r="I657" s="46">
        <v>3045</v>
      </c>
    </row>
    <row r="658" spans="1:9" ht="15">
      <c r="A658" s="43">
        <v>656</v>
      </c>
      <c r="B658" s="44" t="s">
        <v>1340</v>
      </c>
      <c r="C658" s="44" t="s">
        <v>1340</v>
      </c>
      <c r="D658" s="150">
        <v>42635</v>
      </c>
      <c r="E658" s="49" t="s">
        <v>21</v>
      </c>
      <c r="F658" s="51"/>
      <c r="G658" s="45">
        <v>1</v>
      </c>
      <c r="H658" s="137">
        <v>4655617</v>
      </c>
      <c r="I658" s="46">
        <v>4815</v>
      </c>
    </row>
    <row r="659" spans="1:9" ht="15">
      <c r="A659" s="43">
        <v>657</v>
      </c>
      <c r="B659" s="48" t="s">
        <v>1088</v>
      </c>
      <c r="C659" s="48" t="s">
        <v>1089</v>
      </c>
      <c r="D659" s="150">
        <v>42894</v>
      </c>
      <c r="E659" s="49" t="s">
        <v>15</v>
      </c>
      <c r="F659" s="50">
        <v>41</v>
      </c>
      <c r="G659" s="45">
        <v>1</v>
      </c>
      <c r="H659" s="46">
        <v>4636600</v>
      </c>
      <c r="I659" s="46">
        <v>3419</v>
      </c>
    </row>
    <row r="660" spans="1:9" ht="15">
      <c r="A660" s="43">
        <v>658</v>
      </c>
      <c r="B660" s="48" t="s">
        <v>774</v>
      </c>
      <c r="C660" s="48" t="s">
        <v>775</v>
      </c>
      <c r="D660" s="150">
        <v>43265</v>
      </c>
      <c r="E660" s="49" t="s">
        <v>21</v>
      </c>
      <c r="F660" s="50"/>
      <c r="G660" s="45">
        <v>1</v>
      </c>
      <c r="H660" s="46">
        <v>4604825</v>
      </c>
      <c r="I660" s="46">
        <v>3613</v>
      </c>
    </row>
    <row r="661" spans="1:9" ht="15">
      <c r="A661" s="43">
        <v>659</v>
      </c>
      <c r="B661" s="48" t="s">
        <v>589</v>
      </c>
      <c r="C661" s="48" t="s">
        <v>590</v>
      </c>
      <c r="D661" s="150">
        <v>43447</v>
      </c>
      <c r="E661" s="44" t="s">
        <v>30</v>
      </c>
      <c r="F661" s="50">
        <v>13</v>
      </c>
      <c r="G661" s="45">
        <v>1</v>
      </c>
      <c r="H661" s="46">
        <v>4595385</v>
      </c>
      <c r="I661" s="47">
        <v>2870</v>
      </c>
    </row>
    <row r="662" spans="1:9" ht="15">
      <c r="A662" s="43">
        <v>660</v>
      </c>
      <c r="B662" s="189" t="s">
        <v>1164</v>
      </c>
      <c r="C662" s="189" t="s">
        <v>1165</v>
      </c>
      <c r="D662" s="152">
        <v>42803</v>
      </c>
      <c r="E662" s="174" t="s">
        <v>21</v>
      </c>
      <c r="F662" s="98"/>
      <c r="G662" s="45">
        <v>1</v>
      </c>
      <c r="H662" s="46">
        <v>4591365</v>
      </c>
      <c r="I662" s="46">
        <v>3556</v>
      </c>
    </row>
    <row r="663" spans="1:9" ht="15">
      <c r="A663" s="43">
        <v>661</v>
      </c>
      <c r="B663" s="44" t="s">
        <v>1162</v>
      </c>
      <c r="C663" s="44" t="s">
        <v>1163</v>
      </c>
      <c r="D663" s="150">
        <v>42803</v>
      </c>
      <c r="E663" s="44" t="s">
        <v>984</v>
      </c>
      <c r="F663" s="51"/>
      <c r="G663" s="45">
        <v>1</v>
      </c>
      <c r="H663" s="137">
        <v>4578070</v>
      </c>
      <c r="I663" s="137">
        <v>2971</v>
      </c>
    </row>
    <row r="664" spans="1:9" ht="15">
      <c r="A664" s="43">
        <v>662</v>
      </c>
      <c r="B664" s="48" t="s">
        <v>1675</v>
      </c>
      <c r="C664" s="63" t="s">
        <v>1676</v>
      </c>
      <c r="D664" s="184">
        <v>44588</v>
      </c>
      <c r="E664" s="44" t="s">
        <v>233</v>
      </c>
      <c r="F664" s="50">
        <v>25</v>
      </c>
      <c r="G664" s="45">
        <v>1</v>
      </c>
      <c r="H664" s="176">
        <v>4559589</v>
      </c>
      <c r="I664" s="176">
        <v>3226</v>
      </c>
    </row>
    <row r="665" spans="1:9" ht="15">
      <c r="A665" s="43">
        <v>663</v>
      </c>
      <c r="B665" s="48" t="s">
        <v>788</v>
      </c>
      <c r="C665" s="48" t="s">
        <v>789</v>
      </c>
      <c r="D665" s="150">
        <v>43230</v>
      </c>
      <c r="E665" s="44" t="s">
        <v>162</v>
      </c>
      <c r="F665" s="50">
        <v>22</v>
      </c>
      <c r="G665" s="45">
        <v>1</v>
      </c>
      <c r="H665" s="46">
        <v>4533020</v>
      </c>
      <c r="I665" s="46">
        <v>2969</v>
      </c>
    </row>
    <row r="666" spans="1:9" ht="15">
      <c r="A666" s="43">
        <v>664</v>
      </c>
      <c r="B666" s="44" t="s">
        <v>1233</v>
      </c>
      <c r="C666" s="44" t="s">
        <v>1234</v>
      </c>
      <c r="D666" s="150">
        <v>42726</v>
      </c>
      <c r="E666" s="44" t="s">
        <v>24</v>
      </c>
      <c r="F666" s="51"/>
      <c r="G666" s="45">
        <v>1</v>
      </c>
      <c r="H666" s="46">
        <v>4517462</v>
      </c>
      <c r="I666" s="46">
        <v>3671</v>
      </c>
    </row>
    <row r="667" spans="1:9" ht="15">
      <c r="A667" s="43">
        <v>665</v>
      </c>
      <c r="B667" s="44" t="s">
        <v>263</v>
      </c>
      <c r="C667" s="44" t="s">
        <v>264</v>
      </c>
      <c r="D667" s="150">
        <v>43769</v>
      </c>
      <c r="E667" s="44" t="s">
        <v>21</v>
      </c>
      <c r="F667" s="50"/>
      <c r="G667" s="45">
        <v>1</v>
      </c>
      <c r="H667" s="137">
        <v>4505680</v>
      </c>
      <c r="I667" s="137">
        <v>3290</v>
      </c>
    </row>
    <row r="668" spans="1:9" ht="15">
      <c r="A668" s="43">
        <v>666</v>
      </c>
      <c r="B668" s="48" t="s">
        <v>1132</v>
      </c>
      <c r="C668" s="48" t="s">
        <v>1133</v>
      </c>
      <c r="D668" s="150">
        <v>42838</v>
      </c>
      <c r="E668" s="49" t="s">
        <v>37</v>
      </c>
      <c r="F668" s="50"/>
      <c r="G668" s="45">
        <v>1</v>
      </c>
      <c r="H668" s="46">
        <v>4493528</v>
      </c>
      <c r="I668" s="46">
        <v>3184</v>
      </c>
    </row>
    <row r="669" spans="1:9" ht="15">
      <c r="A669" s="43">
        <v>667</v>
      </c>
      <c r="B669" s="48" t="s">
        <v>367</v>
      </c>
      <c r="C669" s="48" t="s">
        <v>368</v>
      </c>
      <c r="D669" s="150">
        <v>43657</v>
      </c>
      <c r="E669" s="49" t="s">
        <v>178</v>
      </c>
      <c r="F669" s="50"/>
      <c r="G669" s="45">
        <v>1</v>
      </c>
      <c r="H669" s="46">
        <v>4482510</v>
      </c>
      <c r="I669" s="47">
        <v>2988</v>
      </c>
    </row>
    <row r="670" spans="1:9" ht="15">
      <c r="A670" s="43">
        <v>668</v>
      </c>
      <c r="B670" s="313" t="s">
        <v>131</v>
      </c>
      <c r="C670" s="313" t="s">
        <v>132</v>
      </c>
      <c r="D670" s="314">
        <v>44021</v>
      </c>
      <c r="E670" s="316" t="s">
        <v>30</v>
      </c>
      <c r="F670" s="104">
        <v>41</v>
      </c>
      <c r="G670" s="45">
        <v>1</v>
      </c>
      <c r="H670" s="64">
        <v>4452953</v>
      </c>
      <c r="I670" s="140">
        <v>3453</v>
      </c>
    </row>
    <row r="671" spans="1:9" ht="15">
      <c r="A671" s="43">
        <v>669</v>
      </c>
      <c r="B671" s="48" t="s">
        <v>1509</v>
      </c>
      <c r="C671" s="48" t="s">
        <v>1509</v>
      </c>
      <c r="D671" s="184">
        <v>44420</v>
      </c>
      <c r="E671" s="44" t="s">
        <v>70</v>
      </c>
      <c r="F671" s="50"/>
      <c r="G671" s="45">
        <v>1</v>
      </c>
      <c r="H671" s="176">
        <v>4304525</v>
      </c>
      <c r="I671" s="176">
        <v>2689</v>
      </c>
    </row>
    <row r="672" spans="1:9" ht="15">
      <c r="A672" s="43">
        <v>670</v>
      </c>
      <c r="B672" s="48" t="s">
        <v>617</v>
      </c>
      <c r="C672" s="48" t="s">
        <v>618</v>
      </c>
      <c r="D672" s="150">
        <v>43384</v>
      </c>
      <c r="E672" s="44" t="s">
        <v>37</v>
      </c>
      <c r="F672" s="50"/>
      <c r="G672" s="45">
        <v>1</v>
      </c>
      <c r="H672" s="46">
        <v>4203335</v>
      </c>
      <c r="I672" s="46">
        <v>4962</v>
      </c>
    </row>
    <row r="673" spans="1:9" ht="15">
      <c r="A673" s="43">
        <v>671</v>
      </c>
      <c r="B673" s="48" t="s">
        <v>1413</v>
      </c>
      <c r="C673" s="48" t="s">
        <v>1413</v>
      </c>
      <c r="D673" s="150">
        <v>44343</v>
      </c>
      <c r="E673" s="44" t="s">
        <v>15</v>
      </c>
      <c r="F673" s="50">
        <v>28</v>
      </c>
      <c r="G673" s="45">
        <v>1</v>
      </c>
      <c r="H673" s="144">
        <v>4196603</v>
      </c>
      <c r="I673" s="144">
        <v>2978</v>
      </c>
    </row>
    <row r="674" spans="1:9" ht="15">
      <c r="A674" s="43">
        <v>672</v>
      </c>
      <c r="B674" s="44" t="s">
        <v>713</v>
      </c>
      <c r="C674" s="44" t="s">
        <v>713</v>
      </c>
      <c r="D674" s="150">
        <v>43356</v>
      </c>
      <c r="E674" s="44" t="s">
        <v>198</v>
      </c>
      <c r="F674" s="50"/>
      <c r="G674" s="45">
        <v>1</v>
      </c>
      <c r="H674" s="46">
        <v>4173400</v>
      </c>
      <c r="I674" s="46">
        <v>3423</v>
      </c>
    </row>
    <row r="675" spans="1:9" ht="15">
      <c r="A675" s="43">
        <v>673</v>
      </c>
      <c r="B675" s="65" t="s">
        <v>830</v>
      </c>
      <c r="C675" s="65" t="s">
        <v>831</v>
      </c>
      <c r="D675" s="152">
        <v>43181</v>
      </c>
      <c r="E675" s="65" t="s">
        <v>24</v>
      </c>
      <c r="F675" s="303">
        <v>11</v>
      </c>
      <c r="G675" s="45">
        <v>1</v>
      </c>
      <c r="H675" s="46">
        <v>4133625</v>
      </c>
      <c r="I675" s="46">
        <v>2595</v>
      </c>
    </row>
    <row r="676" spans="1:9" ht="15">
      <c r="A676" s="43">
        <v>674</v>
      </c>
      <c r="B676" s="44" t="s">
        <v>255</v>
      </c>
      <c r="C676" s="44" t="s">
        <v>255</v>
      </c>
      <c r="D676" s="150">
        <v>43783</v>
      </c>
      <c r="E676" s="44" t="s">
        <v>21</v>
      </c>
      <c r="F676" s="50">
        <v>26</v>
      </c>
      <c r="G676" s="45">
        <v>1</v>
      </c>
      <c r="H676" s="137">
        <v>4120039</v>
      </c>
      <c r="I676" s="137">
        <v>3256</v>
      </c>
    </row>
    <row r="677" spans="1:9" ht="15">
      <c r="A677" s="43">
        <v>675</v>
      </c>
      <c r="B677" s="48" t="s">
        <v>141</v>
      </c>
      <c r="C677" s="48" t="s">
        <v>142</v>
      </c>
      <c r="D677" s="150">
        <v>43867</v>
      </c>
      <c r="E677" s="44" t="s">
        <v>162</v>
      </c>
      <c r="F677" s="50">
        <v>30</v>
      </c>
      <c r="G677" s="45">
        <v>1</v>
      </c>
      <c r="H677" s="46">
        <v>4050050</v>
      </c>
      <c r="I677" s="46">
        <v>2533</v>
      </c>
    </row>
    <row r="678" spans="1:9" ht="15">
      <c r="A678" s="43">
        <v>676</v>
      </c>
      <c r="B678" s="48" t="s">
        <v>1441</v>
      </c>
      <c r="C678" s="48" t="s">
        <v>1442</v>
      </c>
      <c r="D678" s="167">
        <v>44371</v>
      </c>
      <c r="E678" s="44" t="s">
        <v>30</v>
      </c>
      <c r="F678" s="50">
        <v>26</v>
      </c>
      <c r="G678" s="164">
        <v>1</v>
      </c>
      <c r="H678" s="168">
        <v>4014810</v>
      </c>
      <c r="I678" s="168">
        <v>2498</v>
      </c>
    </row>
    <row r="679" spans="1:9" ht="15">
      <c r="A679" s="43">
        <v>677</v>
      </c>
      <c r="B679" s="44" t="s">
        <v>499</v>
      </c>
      <c r="C679" s="44" t="s">
        <v>500</v>
      </c>
      <c r="D679" s="150">
        <v>43538</v>
      </c>
      <c r="E679" s="44" t="s">
        <v>30</v>
      </c>
      <c r="F679" s="50">
        <v>17</v>
      </c>
      <c r="G679" s="45">
        <v>1</v>
      </c>
      <c r="H679" s="137">
        <v>3979915</v>
      </c>
      <c r="I679" s="137">
        <v>3033</v>
      </c>
    </row>
    <row r="680" spans="1:9" ht="15">
      <c r="A680" s="43">
        <v>678</v>
      </c>
      <c r="B680" s="44" t="s">
        <v>890</v>
      </c>
      <c r="C680" s="44" t="s">
        <v>891</v>
      </c>
      <c r="D680" s="150">
        <v>43118</v>
      </c>
      <c r="E680" s="44" t="s">
        <v>30</v>
      </c>
      <c r="F680" s="51">
        <v>2</v>
      </c>
      <c r="G680" s="45">
        <v>1</v>
      </c>
      <c r="H680" s="46">
        <v>3948780</v>
      </c>
      <c r="I680" s="46">
        <v>2908</v>
      </c>
    </row>
    <row r="681" spans="1:9" ht="15">
      <c r="A681" s="43">
        <v>679</v>
      </c>
      <c r="B681" s="44" t="s">
        <v>1042</v>
      </c>
      <c r="C681" s="44" t="s">
        <v>1042</v>
      </c>
      <c r="D681" s="150">
        <v>42964</v>
      </c>
      <c r="E681" s="44" t="s">
        <v>257</v>
      </c>
      <c r="F681" s="146"/>
      <c r="G681" s="45">
        <v>1</v>
      </c>
      <c r="H681" s="46">
        <v>3941604</v>
      </c>
      <c r="I681" s="46">
        <v>3250</v>
      </c>
    </row>
    <row r="682" spans="1:9" ht="15">
      <c r="A682" s="43">
        <v>680</v>
      </c>
      <c r="B682" s="44" t="s">
        <v>983</v>
      </c>
      <c r="C682" s="44" t="s">
        <v>983</v>
      </c>
      <c r="D682" s="150">
        <v>43013</v>
      </c>
      <c r="E682" s="52" t="s">
        <v>984</v>
      </c>
      <c r="F682" s="146">
        <v>26</v>
      </c>
      <c r="G682" s="45">
        <v>1</v>
      </c>
      <c r="H682" s="46">
        <v>3856960</v>
      </c>
      <c r="I682" s="46">
        <v>2651</v>
      </c>
    </row>
    <row r="683" spans="1:9" ht="15">
      <c r="A683" s="43">
        <v>681</v>
      </c>
      <c r="B683" s="48" t="s">
        <v>1525</v>
      </c>
      <c r="C683" s="48" t="s">
        <v>1525</v>
      </c>
      <c r="D683" s="184">
        <v>44434</v>
      </c>
      <c r="E683" s="44" t="s">
        <v>1526</v>
      </c>
      <c r="F683" s="50">
        <v>95</v>
      </c>
      <c r="G683" s="45">
        <v>1</v>
      </c>
      <c r="H683" s="176">
        <v>3819355</v>
      </c>
      <c r="I683" s="176">
        <v>2883</v>
      </c>
    </row>
    <row r="684" spans="1:9" ht="15">
      <c r="A684" s="43">
        <v>682</v>
      </c>
      <c r="B684" s="44" t="s">
        <v>1423</v>
      </c>
      <c r="C684" s="44" t="s">
        <v>1424</v>
      </c>
      <c r="D684" s="151">
        <v>44350</v>
      </c>
      <c r="E684" s="44" t="s">
        <v>70</v>
      </c>
      <c r="F684" s="146">
        <v>47</v>
      </c>
      <c r="G684" s="45">
        <v>1</v>
      </c>
      <c r="H684" s="46">
        <v>3815335</v>
      </c>
      <c r="I684" s="46">
        <v>2499</v>
      </c>
    </row>
    <row r="685" spans="1:9" ht="15">
      <c r="A685" s="43">
        <v>683</v>
      </c>
      <c r="B685" s="44" t="s">
        <v>782</v>
      </c>
      <c r="C685" s="44" t="s">
        <v>783</v>
      </c>
      <c r="D685" s="150">
        <v>43237</v>
      </c>
      <c r="E685" s="44" t="s">
        <v>30</v>
      </c>
      <c r="F685" s="50">
        <v>16</v>
      </c>
      <c r="G685" s="45">
        <v>1</v>
      </c>
      <c r="H685" s="46">
        <v>3750052</v>
      </c>
      <c r="I685" s="46">
        <v>2138</v>
      </c>
    </row>
    <row r="686" spans="1:9" ht="15">
      <c r="A686" s="43">
        <v>684</v>
      </c>
      <c r="B686" s="48" t="s">
        <v>939</v>
      </c>
      <c r="C686" s="48" t="s">
        <v>940</v>
      </c>
      <c r="D686" s="150">
        <v>43069</v>
      </c>
      <c r="E686" s="49" t="s">
        <v>30</v>
      </c>
      <c r="F686" s="50">
        <v>35</v>
      </c>
      <c r="G686" s="45">
        <v>1</v>
      </c>
      <c r="H686" s="46">
        <v>3705045</v>
      </c>
      <c r="I686" s="46">
        <v>2996</v>
      </c>
    </row>
    <row r="687" spans="1:9" ht="15">
      <c r="A687" s="43">
        <v>685</v>
      </c>
      <c r="B687" s="44" t="s">
        <v>862</v>
      </c>
      <c r="C687" s="44" t="s">
        <v>863</v>
      </c>
      <c r="D687" s="150">
        <v>43153</v>
      </c>
      <c r="E687" s="44" t="s">
        <v>30</v>
      </c>
      <c r="F687" s="50">
        <v>26</v>
      </c>
      <c r="G687" s="45">
        <v>1</v>
      </c>
      <c r="H687" s="136">
        <v>3679611</v>
      </c>
      <c r="I687" s="47">
        <v>2574</v>
      </c>
    </row>
    <row r="688" spans="1:9" ht="15">
      <c r="A688" s="43">
        <v>686</v>
      </c>
      <c r="B688" s="48" t="s">
        <v>1571</v>
      </c>
      <c r="C688" s="48" t="s">
        <v>1571</v>
      </c>
      <c r="D688" s="184">
        <v>44476</v>
      </c>
      <c r="E688" s="44" t="s">
        <v>37</v>
      </c>
      <c r="F688" s="50"/>
      <c r="G688" s="45">
        <v>1</v>
      </c>
      <c r="H688" s="176">
        <v>3675785</v>
      </c>
      <c r="I688" s="176">
        <v>2961</v>
      </c>
    </row>
    <row r="689" spans="1:9" ht="15">
      <c r="A689" s="43">
        <v>687</v>
      </c>
      <c r="B689" s="44" t="s">
        <v>413</v>
      </c>
      <c r="C689" s="44" t="s">
        <v>414</v>
      </c>
      <c r="D689" s="150">
        <v>43601</v>
      </c>
      <c r="E689" s="44" t="s">
        <v>30</v>
      </c>
      <c r="F689" s="50">
        <v>16</v>
      </c>
      <c r="G689" s="45">
        <v>1</v>
      </c>
      <c r="H689" s="137">
        <v>3657525</v>
      </c>
      <c r="I689" s="137">
        <v>2858</v>
      </c>
    </row>
    <row r="690" spans="1:9" ht="15">
      <c r="A690" s="43">
        <v>688</v>
      </c>
      <c r="B690" s="48" t="s">
        <v>1688</v>
      </c>
      <c r="C690" s="48" t="s">
        <v>1689</v>
      </c>
      <c r="D690" s="184">
        <v>44609</v>
      </c>
      <c r="E690" s="44" t="s">
        <v>37</v>
      </c>
      <c r="F690" s="50"/>
      <c r="G690" s="45">
        <v>1</v>
      </c>
      <c r="H690" s="176">
        <v>3651170</v>
      </c>
      <c r="I690" s="176">
        <v>2420</v>
      </c>
    </row>
    <row r="691" spans="1:9" ht="15">
      <c r="A691" s="43">
        <v>689</v>
      </c>
      <c r="B691" s="44" t="s">
        <v>1341</v>
      </c>
      <c r="C691" s="44" t="s">
        <v>1342</v>
      </c>
      <c r="D691" s="150">
        <v>42670</v>
      </c>
      <c r="E691" s="44" t="s">
        <v>30</v>
      </c>
      <c r="F691" s="51">
        <v>14</v>
      </c>
      <c r="G691" s="45">
        <v>1</v>
      </c>
      <c r="H691" s="46">
        <v>3645245</v>
      </c>
      <c r="I691" s="138">
        <v>2448</v>
      </c>
    </row>
    <row r="692" spans="1:9" ht="15">
      <c r="A692" s="43">
        <v>690</v>
      </c>
      <c r="B692" s="48" t="s">
        <v>1343</v>
      </c>
      <c r="C692" s="48" t="s">
        <v>1343</v>
      </c>
      <c r="D692" s="150">
        <v>42670</v>
      </c>
      <c r="E692" s="49" t="s">
        <v>984</v>
      </c>
      <c r="F692" s="51">
        <v>24</v>
      </c>
      <c r="G692" s="45">
        <v>1</v>
      </c>
      <c r="H692" s="46">
        <v>3626599</v>
      </c>
      <c r="I692" s="138">
        <v>3678</v>
      </c>
    </row>
    <row r="693" spans="1:9" ht="15">
      <c r="A693" s="43">
        <v>691</v>
      </c>
      <c r="B693" s="44" t="s">
        <v>1201</v>
      </c>
      <c r="C693" s="44" t="s">
        <v>1201</v>
      </c>
      <c r="D693" s="150">
        <v>42761</v>
      </c>
      <c r="E693" s="44" t="s">
        <v>37</v>
      </c>
      <c r="F693" s="51"/>
      <c r="G693" s="97">
        <v>1</v>
      </c>
      <c r="H693" s="46">
        <v>3606291</v>
      </c>
      <c r="I693" s="46">
        <v>2758</v>
      </c>
    </row>
    <row r="694" spans="1:9" ht="15">
      <c r="A694" s="43">
        <v>692</v>
      </c>
      <c r="B694" s="65" t="s">
        <v>720</v>
      </c>
      <c r="C694" s="65" t="s">
        <v>721</v>
      </c>
      <c r="D694" s="152">
        <v>43349</v>
      </c>
      <c r="E694" s="65" t="s">
        <v>21</v>
      </c>
      <c r="F694" s="98"/>
      <c r="G694" s="45">
        <v>1</v>
      </c>
      <c r="H694" s="46">
        <v>3576150</v>
      </c>
      <c r="I694" s="46">
        <v>2428</v>
      </c>
    </row>
    <row r="695" spans="1:9" ht="15">
      <c r="A695" s="43">
        <v>693</v>
      </c>
      <c r="B695" s="48" t="s">
        <v>1547</v>
      </c>
      <c r="C695" s="48" t="s">
        <v>1547</v>
      </c>
      <c r="D695" s="184">
        <v>44455</v>
      </c>
      <c r="E695" s="44" t="s">
        <v>21</v>
      </c>
      <c r="F695" s="50"/>
      <c r="G695" s="45">
        <v>1</v>
      </c>
      <c r="H695" s="168">
        <v>3531325</v>
      </c>
      <c r="I695" s="168">
        <v>3259</v>
      </c>
    </row>
    <row r="696" spans="1:9" ht="15">
      <c r="A696" s="43">
        <v>694</v>
      </c>
      <c r="B696" s="44" t="s">
        <v>696</v>
      </c>
      <c r="C696" s="44" t="s">
        <v>697</v>
      </c>
      <c r="D696" s="150">
        <v>43363</v>
      </c>
      <c r="E696" s="44" t="s">
        <v>30</v>
      </c>
      <c r="F696" s="50">
        <v>22</v>
      </c>
      <c r="G696" s="45">
        <v>1</v>
      </c>
      <c r="H696" s="137">
        <v>3528672</v>
      </c>
      <c r="I696" s="137">
        <v>2667</v>
      </c>
    </row>
    <row r="697" spans="1:9" ht="15">
      <c r="A697" s="43">
        <v>695</v>
      </c>
      <c r="B697" s="48" t="s">
        <v>478</v>
      </c>
      <c r="C697" s="48" t="s">
        <v>479</v>
      </c>
      <c r="D697" s="150">
        <v>43552</v>
      </c>
      <c r="E697" s="44" t="s">
        <v>24</v>
      </c>
      <c r="F697" s="50">
        <v>19</v>
      </c>
      <c r="G697" s="45">
        <v>1</v>
      </c>
      <c r="H697" s="137">
        <v>3512940</v>
      </c>
      <c r="I697" s="137">
        <v>2245</v>
      </c>
    </row>
    <row r="698" spans="1:9" ht="15">
      <c r="A698" s="43">
        <v>696</v>
      </c>
      <c r="B698" s="44" t="s">
        <v>1344</v>
      </c>
      <c r="C698" s="44" t="s">
        <v>1344</v>
      </c>
      <c r="D698" s="150">
        <v>42698</v>
      </c>
      <c r="E698" s="44" t="s">
        <v>1345</v>
      </c>
      <c r="F698" s="51"/>
      <c r="G698" s="45">
        <v>1</v>
      </c>
      <c r="H698" s="136">
        <v>3450980</v>
      </c>
      <c r="I698" s="136">
        <v>3024</v>
      </c>
    </row>
    <row r="699" spans="1:9" ht="15">
      <c r="A699" s="43">
        <v>697</v>
      </c>
      <c r="B699" s="44" t="s">
        <v>973</v>
      </c>
      <c r="C699" s="44" t="s">
        <v>974</v>
      </c>
      <c r="D699" s="150">
        <v>43027</v>
      </c>
      <c r="E699" s="49" t="s">
        <v>30</v>
      </c>
      <c r="F699" s="146">
        <v>8</v>
      </c>
      <c r="G699" s="45">
        <v>1</v>
      </c>
      <c r="H699" s="46">
        <v>3448795</v>
      </c>
      <c r="I699" s="46">
        <v>2180</v>
      </c>
    </row>
    <row r="700" spans="1:9" ht="15">
      <c r="A700" s="43">
        <v>698</v>
      </c>
      <c r="B700" s="48" t="s">
        <v>1517</v>
      </c>
      <c r="C700" s="48" t="s">
        <v>1518</v>
      </c>
      <c r="D700" s="184">
        <v>44427</v>
      </c>
      <c r="E700" s="44" t="s">
        <v>40</v>
      </c>
      <c r="F700" s="50">
        <v>31</v>
      </c>
      <c r="G700" s="45">
        <v>1</v>
      </c>
      <c r="H700" s="176">
        <v>3422360</v>
      </c>
      <c r="I700" s="176">
        <v>2150</v>
      </c>
    </row>
    <row r="701" spans="1:9" ht="15">
      <c r="A701" s="43">
        <v>699</v>
      </c>
      <c r="B701" s="48" t="s">
        <v>989</v>
      </c>
      <c r="C701" s="48" t="s">
        <v>990</v>
      </c>
      <c r="D701" s="150">
        <v>43006</v>
      </c>
      <c r="E701" s="49" t="s">
        <v>21</v>
      </c>
      <c r="F701" s="50"/>
      <c r="G701" s="97">
        <v>1</v>
      </c>
      <c r="H701" s="46">
        <v>3421615</v>
      </c>
      <c r="I701" s="46">
        <v>4068</v>
      </c>
    </row>
    <row r="702" spans="1:9" ht="15">
      <c r="A702" s="43">
        <v>700</v>
      </c>
      <c r="B702" s="44" t="s">
        <v>588</v>
      </c>
      <c r="C702" s="44" t="s">
        <v>588</v>
      </c>
      <c r="D702" s="150">
        <v>43454</v>
      </c>
      <c r="E702" s="44" t="s">
        <v>21</v>
      </c>
      <c r="F702" s="50"/>
      <c r="G702" s="45">
        <v>1</v>
      </c>
      <c r="H702" s="46">
        <v>3400063</v>
      </c>
      <c r="I702" s="46">
        <v>3220</v>
      </c>
    </row>
    <row r="703" spans="1:9" ht="15">
      <c r="A703" s="43">
        <v>701</v>
      </c>
      <c r="B703" s="48" t="s">
        <v>1643</v>
      </c>
      <c r="C703" s="48" t="s">
        <v>1644</v>
      </c>
      <c r="D703" s="184">
        <v>44553</v>
      </c>
      <c r="E703" s="44" t="s">
        <v>21</v>
      </c>
      <c r="F703" s="246"/>
      <c r="G703" s="45">
        <v>1</v>
      </c>
      <c r="H703" s="176">
        <v>3392206</v>
      </c>
      <c r="I703" s="176">
        <v>2136</v>
      </c>
    </row>
    <row r="704" spans="1:9" ht="15">
      <c r="A704" s="43">
        <v>702</v>
      </c>
      <c r="B704" s="44" t="s">
        <v>516</v>
      </c>
      <c r="C704" s="44" t="s">
        <v>517</v>
      </c>
      <c r="D704" s="150">
        <v>43531</v>
      </c>
      <c r="E704" s="44" t="s">
        <v>30</v>
      </c>
      <c r="F704" s="50">
        <v>21</v>
      </c>
      <c r="G704" s="45">
        <v>1</v>
      </c>
      <c r="H704" s="46">
        <v>3369100</v>
      </c>
      <c r="I704" s="46">
        <v>2206</v>
      </c>
    </row>
    <row r="705" spans="1:9" ht="15">
      <c r="A705" s="43">
        <v>703</v>
      </c>
      <c r="B705" s="53" t="s">
        <v>1173</v>
      </c>
      <c r="C705" s="53" t="s">
        <v>1174</v>
      </c>
      <c r="D705" s="150">
        <v>42796</v>
      </c>
      <c r="E705" s="49" t="s">
        <v>154</v>
      </c>
      <c r="F705" s="50"/>
      <c r="G705" s="45">
        <v>1</v>
      </c>
      <c r="H705" s="46">
        <v>3342535</v>
      </c>
      <c r="I705" s="46">
        <v>2382</v>
      </c>
    </row>
    <row r="706" spans="1:9" ht="15">
      <c r="A706" s="43">
        <v>704</v>
      </c>
      <c r="B706" s="48" t="s">
        <v>1616</v>
      </c>
      <c r="C706" s="48" t="s">
        <v>1617</v>
      </c>
      <c r="D706" s="184">
        <v>44518</v>
      </c>
      <c r="E706" s="44" t="s">
        <v>15</v>
      </c>
      <c r="F706" s="50">
        <v>38</v>
      </c>
      <c r="G706" s="45">
        <v>1</v>
      </c>
      <c r="H706" s="176">
        <v>3332830</v>
      </c>
      <c r="I706" s="176">
        <v>2004</v>
      </c>
    </row>
    <row r="707" spans="1:9" ht="15">
      <c r="A707" s="43">
        <v>705</v>
      </c>
      <c r="B707" s="48" t="s">
        <v>1566</v>
      </c>
      <c r="C707" s="48" t="s">
        <v>1566</v>
      </c>
      <c r="D707" s="167">
        <v>44469</v>
      </c>
      <c r="E707" s="44" t="s">
        <v>37</v>
      </c>
      <c r="F707" s="50"/>
      <c r="G707" s="45">
        <v>1</v>
      </c>
      <c r="H707" s="176">
        <v>3316780</v>
      </c>
      <c r="I707" s="176">
        <v>3008</v>
      </c>
    </row>
    <row r="708" spans="1:9" ht="15">
      <c r="A708" s="43">
        <v>706</v>
      </c>
      <c r="B708" s="44" t="s">
        <v>651</v>
      </c>
      <c r="C708" s="44" t="s">
        <v>652</v>
      </c>
      <c r="D708" s="150">
        <v>43412</v>
      </c>
      <c r="E708" s="44" t="s">
        <v>410</v>
      </c>
      <c r="F708" s="50">
        <v>15</v>
      </c>
      <c r="G708" s="45">
        <v>1</v>
      </c>
      <c r="H708" s="46">
        <v>3297620</v>
      </c>
      <c r="I708" s="46">
        <v>2189</v>
      </c>
    </row>
    <row r="709" spans="1:9" ht="15">
      <c r="A709" s="43">
        <v>707</v>
      </c>
      <c r="B709" s="48" t="s">
        <v>1116</v>
      </c>
      <c r="C709" s="48" t="s">
        <v>1116</v>
      </c>
      <c r="D709" s="150">
        <v>42852</v>
      </c>
      <c r="E709" s="49" t="s">
        <v>70</v>
      </c>
      <c r="F709" s="50"/>
      <c r="G709" s="45">
        <v>1</v>
      </c>
      <c r="H709" s="46">
        <v>3286380</v>
      </c>
      <c r="I709" s="46">
        <v>2316</v>
      </c>
    </row>
    <row r="710" spans="1:9" ht="15">
      <c r="A710" s="43">
        <v>708</v>
      </c>
      <c r="B710" s="44" t="s">
        <v>297</v>
      </c>
      <c r="C710" s="44" t="s">
        <v>298</v>
      </c>
      <c r="D710" s="150">
        <v>43629</v>
      </c>
      <c r="E710" s="44" t="s">
        <v>37</v>
      </c>
      <c r="F710" s="50"/>
      <c r="G710" s="45">
        <v>1</v>
      </c>
      <c r="H710" s="137">
        <v>3270778</v>
      </c>
      <c r="I710" s="137">
        <v>2533</v>
      </c>
    </row>
    <row r="711" spans="1:9" ht="15">
      <c r="A711" s="43">
        <v>709</v>
      </c>
      <c r="B711" s="44" t="s">
        <v>526</v>
      </c>
      <c r="C711" s="44" t="s">
        <v>527</v>
      </c>
      <c r="D711" s="150">
        <v>43531</v>
      </c>
      <c r="E711" s="44" t="s">
        <v>410</v>
      </c>
      <c r="F711" s="50">
        <v>10</v>
      </c>
      <c r="G711" s="45">
        <v>1</v>
      </c>
      <c r="H711" s="46">
        <v>3245570</v>
      </c>
      <c r="I711" s="46">
        <v>2135</v>
      </c>
    </row>
    <row r="712" spans="1:9" ht="15">
      <c r="A712" s="43">
        <v>710</v>
      </c>
      <c r="B712" s="129" t="s">
        <v>1432</v>
      </c>
      <c r="C712" s="129" t="s">
        <v>1431</v>
      </c>
      <c r="D712" s="154">
        <v>44364</v>
      </c>
      <c r="E712" s="129" t="s">
        <v>24</v>
      </c>
      <c r="F712" s="147">
        <v>32</v>
      </c>
      <c r="G712" s="45">
        <v>1</v>
      </c>
      <c r="H712" s="64">
        <v>3200420</v>
      </c>
      <c r="I712" s="64">
        <v>1928</v>
      </c>
    </row>
    <row r="713" spans="1:9" ht="15">
      <c r="A713" s="43">
        <v>711</v>
      </c>
      <c r="B713" s="66" t="s">
        <v>1061</v>
      </c>
      <c r="C713" s="66" t="s">
        <v>1062</v>
      </c>
      <c r="D713" s="152">
        <v>42943</v>
      </c>
      <c r="E713" s="174" t="s">
        <v>410</v>
      </c>
      <c r="F713" s="98">
        <v>13</v>
      </c>
      <c r="G713" s="45">
        <v>1</v>
      </c>
      <c r="H713" s="46">
        <v>3175595</v>
      </c>
      <c r="I713" s="47">
        <v>2048</v>
      </c>
    </row>
    <row r="714" spans="1:9" ht="15">
      <c r="A714" s="43">
        <v>712</v>
      </c>
      <c r="B714" s="66" t="s">
        <v>1542</v>
      </c>
      <c r="C714" s="66" t="s">
        <v>1543</v>
      </c>
      <c r="D714" s="209">
        <v>44448</v>
      </c>
      <c r="E714" s="65" t="s">
        <v>178</v>
      </c>
      <c r="F714" s="50">
        <v>20</v>
      </c>
      <c r="G714" s="97">
        <v>1</v>
      </c>
      <c r="H714" s="176">
        <v>3155853</v>
      </c>
      <c r="I714" s="176">
        <v>2116</v>
      </c>
    </row>
    <row r="715" spans="1:9" ht="15">
      <c r="A715" s="43">
        <v>713</v>
      </c>
      <c r="B715" s="44" t="s">
        <v>406</v>
      </c>
      <c r="C715" s="44" t="s">
        <v>407</v>
      </c>
      <c r="D715" s="150">
        <v>43615</v>
      </c>
      <c r="E715" s="44" t="s">
        <v>21</v>
      </c>
      <c r="F715" s="50"/>
      <c r="G715" s="45">
        <v>1</v>
      </c>
      <c r="H715" s="46">
        <v>3125101</v>
      </c>
      <c r="I715" s="47">
        <v>1981</v>
      </c>
    </row>
    <row r="716" spans="1:9" ht="15">
      <c r="A716" s="43">
        <v>714</v>
      </c>
      <c r="B716" s="48" t="s">
        <v>212</v>
      </c>
      <c r="C716" s="48" t="s">
        <v>212</v>
      </c>
      <c r="D716" s="150">
        <v>43748</v>
      </c>
      <c r="E716" s="44" t="s">
        <v>162</v>
      </c>
      <c r="F716" s="50">
        <v>16</v>
      </c>
      <c r="G716" s="45">
        <v>1</v>
      </c>
      <c r="H716" s="46">
        <v>3097560</v>
      </c>
      <c r="I716" s="47">
        <v>2468</v>
      </c>
    </row>
    <row r="717" spans="1:9" ht="15">
      <c r="A717" s="43">
        <v>715</v>
      </c>
      <c r="B717" s="44" t="s">
        <v>1040</v>
      </c>
      <c r="C717" s="44" t="s">
        <v>1041</v>
      </c>
      <c r="D717" s="150">
        <v>42964</v>
      </c>
      <c r="E717" s="44" t="s">
        <v>30</v>
      </c>
      <c r="F717" s="146">
        <v>1</v>
      </c>
      <c r="G717" s="45">
        <v>1</v>
      </c>
      <c r="H717" s="46">
        <v>3051150</v>
      </c>
      <c r="I717" s="46">
        <v>2024</v>
      </c>
    </row>
    <row r="718" spans="1:9" ht="15">
      <c r="A718" s="43">
        <v>716</v>
      </c>
      <c r="B718" s="53" t="s">
        <v>1346</v>
      </c>
      <c r="C718" s="53" t="s">
        <v>1347</v>
      </c>
      <c r="D718" s="150">
        <v>42733</v>
      </c>
      <c r="E718" s="56" t="s">
        <v>195</v>
      </c>
      <c r="F718" s="51">
        <v>11</v>
      </c>
      <c r="G718" s="45">
        <v>1</v>
      </c>
      <c r="H718" s="46">
        <v>3017950</v>
      </c>
      <c r="I718" s="46">
        <v>2244</v>
      </c>
    </row>
    <row r="719" spans="1:9" ht="15">
      <c r="A719" s="43">
        <v>717</v>
      </c>
      <c r="B719" s="53" t="s">
        <v>1145</v>
      </c>
      <c r="C719" s="53" t="s">
        <v>1146</v>
      </c>
      <c r="D719" s="150">
        <v>42824</v>
      </c>
      <c r="E719" s="49" t="s">
        <v>21</v>
      </c>
      <c r="F719" s="50"/>
      <c r="G719" s="97">
        <v>1</v>
      </c>
      <c r="H719" s="46">
        <v>3008530</v>
      </c>
      <c r="I719" s="46">
        <v>2467</v>
      </c>
    </row>
    <row r="720" spans="1:9" ht="15">
      <c r="A720" s="43">
        <v>718</v>
      </c>
      <c r="B720" s="44" t="s">
        <v>393</v>
      </c>
      <c r="C720" s="44" t="s">
        <v>393</v>
      </c>
      <c r="D720" s="150">
        <v>43573</v>
      </c>
      <c r="E720" s="44" t="s">
        <v>37</v>
      </c>
      <c r="F720" s="50"/>
      <c r="G720" s="45">
        <v>1</v>
      </c>
      <c r="H720" s="46">
        <v>2955640</v>
      </c>
      <c r="I720" s="47">
        <v>2933</v>
      </c>
    </row>
    <row r="721" spans="1:9" ht="15">
      <c r="A721" s="43">
        <v>719</v>
      </c>
      <c r="B721" s="48" t="s">
        <v>191</v>
      </c>
      <c r="C721" s="48" t="s">
        <v>192</v>
      </c>
      <c r="D721" s="150">
        <v>43825</v>
      </c>
      <c r="E721" s="44" t="s">
        <v>37</v>
      </c>
      <c r="F721" s="50"/>
      <c r="G721" s="45">
        <v>1</v>
      </c>
      <c r="H721" s="46">
        <v>2944969</v>
      </c>
      <c r="I721" s="46">
        <v>2205</v>
      </c>
    </row>
    <row r="722" spans="1:9" ht="15">
      <c r="A722" s="43">
        <v>720</v>
      </c>
      <c r="B722" s="48" t="s">
        <v>1705</v>
      </c>
      <c r="C722" s="48" t="s">
        <v>1705</v>
      </c>
      <c r="D722" s="184">
        <v>44637</v>
      </c>
      <c r="E722" s="129" t="s">
        <v>284</v>
      </c>
      <c r="F722" s="50">
        <v>44</v>
      </c>
      <c r="G722" s="45">
        <v>1</v>
      </c>
      <c r="H722" s="176">
        <v>2922350</v>
      </c>
      <c r="I722" s="176">
        <v>1896</v>
      </c>
    </row>
    <row r="723" spans="1:9" ht="15">
      <c r="A723" s="43">
        <v>721</v>
      </c>
      <c r="B723" s="44" t="s">
        <v>346</v>
      </c>
      <c r="C723" s="44" t="s">
        <v>347</v>
      </c>
      <c r="D723" s="150">
        <v>43678</v>
      </c>
      <c r="E723" s="44" t="s">
        <v>21</v>
      </c>
      <c r="F723" s="50"/>
      <c r="G723" s="45">
        <v>1</v>
      </c>
      <c r="H723" s="46">
        <v>2913290</v>
      </c>
      <c r="I723" s="47">
        <v>2391</v>
      </c>
    </row>
    <row r="724" spans="1:9" ht="15">
      <c r="A724" s="43">
        <v>722</v>
      </c>
      <c r="B724" s="44" t="s">
        <v>323</v>
      </c>
      <c r="C724" s="44" t="s">
        <v>323</v>
      </c>
      <c r="D724" s="150">
        <v>43727</v>
      </c>
      <c r="E724" s="44" t="s">
        <v>21</v>
      </c>
      <c r="F724" s="50">
        <v>31</v>
      </c>
      <c r="G724" s="45">
        <v>1</v>
      </c>
      <c r="H724" s="46">
        <v>2878540</v>
      </c>
      <c r="I724" s="46">
        <v>3263</v>
      </c>
    </row>
    <row r="725" spans="1:9" ht="15">
      <c r="A725" s="43">
        <v>723</v>
      </c>
      <c r="B725" s="44" t="s">
        <v>281</v>
      </c>
      <c r="C725" s="44" t="s">
        <v>282</v>
      </c>
      <c r="D725" s="150">
        <v>43769</v>
      </c>
      <c r="E725" s="44" t="s">
        <v>21</v>
      </c>
      <c r="F725" s="50"/>
      <c r="G725" s="45">
        <v>1</v>
      </c>
      <c r="H725" s="137">
        <v>2864720</v>
      </c>
      <c r="I725" s="137">
        <v>2895</v>
      </c>
    </row>
    <row r="726" spans="1:9" ht="15">
      <c r="A726" s="43">
        <v>724</v>
      </c>
      <c r="B726" s="44" t="s">
        <v>389</v>
      </c>
      <c r="C726" s="44" t="s">
        <v>390</v>
      </c>
      <c r="D726" s="150">
        <v>43629</v>
      </c>
      <c r="E726" s="44" t="s">
        <v>30</v>
      </c>
      <c r="F726" s="50">
        <v>20</v>
      </c>
      <c r="G726" s="45">
        <v>1</v>
      </c>
      <c r="H726" s="137">
        <v>2837500</v>
      </c>
      <c r="I726" s="137">
        <v>2012</v>
      </c>
    </row>
    <row r="727" spans="1:9" ht="15">
      <c r="A727" s="43">
        <v>725</v>
      </c>
      <c r="B727" s="54" t="s">
        <v>655</v>
      </c>
      <c r="C727" s="48" t="s">
        <v>656</v>
      </c>
      <c r="D727" s="150">
        <v>43398</v>
      </c>
      <c r="E727" s="49" t="s">
        <v>30</v>
      </c>
      <c r="F727" s="50">
        <v>14</v>
      </c>
      <c r="G727" s="45">
        <v>1</v>
      </c>
      <c r="H727" s="137">
        <v>2818120</v>
      </c>
      <c r="I727" s="137">
        <v>2720</v>
      </c>
    </row>
    <row r="728" spans="1:9" ht="15">
      <c r="A728" s="43">
        <v>726</v>
      </c>
      <c r="B728" s="44" t="s">
        <v>739</v>
      </c>
      <c r="C728" s="44" t="s">
        <v>740</v>
      </c>
      <c r="D728" s="150">
        <v>43286</v>
      </c>
      <c r="E728" s="44" t="s">
        <v>37</v>
      </c>
      <c r="F728" s="50"/>
      <c r="G728" s="45">
        <v>1</v>
      </c>
      <c r="H728" s="46">
        <v>2774571</v>
      </c>
      <c r="I728" s="46">
        <v>2054</v>
      </c>
    </row>
    <row r="729" spans="1:9" ht="15">
      <c r="A729" s="43">
        <v>727</v>
      </c>
      <c r="B729" s="48" t="s">
        <v>776</v>
      </c>
      <c r="C729" s="48" t="s">
        <v>777</v>
      </c>
      <c r="D729" s="150">
        <v>43265</v>
      </c>
      <c r="E729" s="49" t="s">
        <v>30</v>
      </c>
      <c r="F729" s="50">
        <v>11</v>
      </c>
      <c r="G729" s="45">
        <v>1</v>
      </c>
      <c r="H729" s="46">
        <v>2746320</v>
      </c>
      <c r="I729" s="46">
        <v>1775</v>
      </c>
    </row>
    <row r="730" spans="1:9" ht="15">
      <c r="A730" s="43">
        <v>728</v>
      </c>
      <c r="B730" s="48" t="s">
        <v>415</v>
      </c>
      <c r="C730" s="48" t="s">
        <v>415</v>
      </c>
      <c r="D730" s="150">
        <v>43594</v>
      </c>
      <c r="E730" s="44" t="s">
        <v>284</v>
      </c>
      <c r="F730" s="50"/>
      <c r="G730" s="45">
        <v>1</v>
      </c>
      <c r="H730" s="137">
        <v>2732318</v>
      </c>
      <c r="I730" s="137">
        <v>2259</v>
      </c>
    </row>
    <row r="731" spans="1:9" ht="15">
      <c r="A731" s="43">
        <v>729</v>
      </c>
      <c r="B731" s="44" t="s">
        <v>730</v>
      </c>
      <c r="C731" s="44" t="s">
        <v>731</v>
      </c>
      <c r="D731" s="150">
        <v>43335</v>
      </c>
      <c r="E731" s="44" t="s">
        <v>410</v>
      </c>
      <c r="F731" s="50">
        <v>13</v>
      </c>
      <c r="G731" s="45">
        <v>1</v>
      </c>
      <c r="H731" s="46">
        <v>2716512</v>
      </c>
      <c r="I731" s="46">
        <v>1866</v>
      </c>
    </row>
    <row r="732" spans="1:9" ht="15">
      <c r="A732" s="43">
        <v>730</v>
      </c>
      <c r="B732" s="48" t="s">
        <v>1117</v>
      </c>
      <c r="C732" s="48" t="s">
        <v>1117</v>
      </c>
      <c r="D732" s="150">
        <v>42852</v>
      </c>
      <c r="E732" s="49" t="s">
        <v>21</v>
      </c>
      <c r="F732" s="50"/>
      <c r="G732" s="45">
        <v>1</v>
      </c>
      <c r="H732" s="46">
        <v>2710324</v>
      </c>
      <c r="I732" s="47">
        <v>2646</v>
      </c>
    </row>
    <row r="733" spans="1:9" ht="15">
      <c r="A733" s="43">
        <v>731</v>
      </c>
      <c r="B733" s="53" t="s">
        <v>491</v>
      </c>
      <c r="C733" s="53" t="s">
        <v>492</v>
      </c>
      <c r="D733" s="150">
        <v>43510</v>
      </c>
      <c r="E733" s="44" t="s">
        <v>37</v>
      </c>
      <c r="F733" s="99"/>
      <c r="G733" s="45">
        <v>1</v>
      </c>
      <c r="H733" s="304">
        <v>2709546</v>
      </c>
      <c r="I733" s="137">
        <v>2147</v>
      </c>
    </row>
    <row r="734" spans="1:9" ht="15">
      <c r="A734" s="43">
        <v>732</v>
      </c>
      <c r="B734" s="286" t="s">
        <v>790</v>
      </c>
      <c r="C734" s="286" t="s">
        <v>791</v>
      </c>
      <c r="D734" s="290">
        <v>43230</v>
      </c>
      <c r="E734" s="114" t="s">
        <v>30</v>
      </c>
      <c r="F734" s="99">
        <v>9</v>
      </c>
      <c r="G734" s="45">
        <v>1</v>
      </c>
      <c r="H734" s="126">
        <v>2699325</v>
      </c>
      <c r="I734" s="126">
        <v>1675</v>
      </c>
    </row>
    <row r="735" spans="1:9" ht="15">
      <c r="A735" s="43">
        <v>733</v>
      </c>
      <c r="B735" s="48" t="s">
        <v>13</v>
      </c>
      <c r="C735" s="48" t="s">
        <v>14</v>
      </c>
      <c r="D735" s="150">
        <v>44329</v>
      </c>
      <c r="E735" s="44" t="s">
        <v>15</v>
      </c>
      <c r="F735" s="50">
        <v>24</v>
      </c>
      <c r="G735" s="45">
        <v>1</v>
      </c>
      <c r="H735" s="144">
        <v>2674585</v>
      </c>
      <c r="I735" s="144">
        <v>1905</v>
      </c>
    </row>
    <row r="736" spans="1:9" ht="15">
      <c r="A736" s="43">
        <v>734</v>
      </c>
      <c r="B736" s="48" t="s">
        <v>1492</v>
      </c>
      <c r="C736" s="48" t="s">
        <v>1493</v>
      </c>
      <c r="D736" s="167">
        <v>44406</v>
      </c>
      <c r="E736" s="44" t="s">
        <v>30</v>
      </c>
      <c r="F736" s="50">
        <v>22</v>
      </c>
      <c r="G736" s="45">
        <v>1</v>
      </c>
      <c r="H736" s="176">
        <v>2668885</v>
      </c>
      <c r="I736" s="176">
        <v>1605</v>
      </c>
    </row>
    <row r="737" spans="1:9" ht="15">
      <c r="A737" s="43">
        <v>735</v>
      </c>
      <c r="B737" s="286" t="s">
        <v>1706</v>
      </c>
      <c r="C737" s="286" t="s">
        <v>1707</v>
      </c>
      <c r="D737" s="329">
        <v>44637</v>
      </c>
      <c r="E737" s="114" t="s">
        <v>30</v>
      </c>
      <c r="F737" s="99">
        <v>45</v>
      </c>
      <c r="G737" s="45">
        <v>1</v>
      </c>
      <c r="H737" s="248">
        <v>2635890</v>
      </c>
      <c r="I737" s="248">
        <v>1577</v>
      </c>
    </row>
    <row r="738" spans="1:9" ht="15">
      <c r="A738" s="43">
        <v>736</v>
      </c>
      <c r="B738" s="122" t="s">
        <v>1348</v>
      </c>
      <c r="C738" s="122" t="s">
        <v>1349</v>
      </c>
      <c r="D738" s="153">
        <v>42705</v>
      </c>
      <c r="E738" s="122" t="s">
        <v>162</v>
      </c>
      <c r="F738" s="170">
        <v>23</v>
      </c>
      <c r="G738" s="45">
        <v>1</v>
      </c>
      <c r="H738" s="131">
        <v>2632880</v>
      </c>
      <c r="I738" s="131">
        <v>2034</v>
      </c>
    </row>
    <row r="739" spans="1:9" ht="15">
      <c r="A739" s="43">
        <v>737</v>
      </c>
      <c r="B739" s="121" t="s">
        <v>122</v>
      </c>
      <c r="C739" s="121" t="s">
        <v>123</v>
      </c>
      <c r="D739" s="153">
        <v>44028</v>
      </c>
      <c r="E739" s="123" t="s">
        <v>37</v>
      </c>
      <c r="F739" s="279"/>
      <c r="G739" s="125">
        <v>1</v>
      </c>
      <c r="H739" s="205">
        <v>2628200</v>
      </c>
      <c r="I739" s="207">
        <v>1967</v>
      </c>
    </row>
    <row r="740" spans="1:9" ht="15">
      <c r="A740" s="43">
        <v>738</v>
      </c>
      <c r="B740" s="122" t="s">
        <v>227</v>
      </c>
      <c r="C740" s="122" t="s">
        <v>228</v>
      </c>
      <c r="D740" s="153">
        <v>43776</v>
      </c>
      <c r="E740" s="122" t="s">
        <v>37</v>
      </c>
      <c r="F740" s="124"/>
      <c r="G740" s="125">
        <v>1</v>
      </c>
      <c r="H740" s="143">
        <v>2622215</v>
      </c>
      <c r="I740" s="143">
        <v>2718</v>
      </c>
    </row>
    <row r="741" spans="1:9" ht="15">
      <c r="A741" s="43">
        <v>739</v>
      </c>
      <c r="B741" s="121" t="s">
        <v>330</v>
      </c>
      <c r="C741" s="121" t="s">
        <v>331</v>
      </c>
      <c r="D741" s="153">
        <v>43699</v>
      </c>
      <c r="E741" s="123" t="s">
        <v>30</v>
      </c>
      <c r="F741" s="124">
        <v>15</v>
      </c>
      <c r="G741" s="125">
        <v>1</v>
      </c>
      <c r="H741" s="143">
        <v>2606440</v>
      </c>
      <c r="I741" s="143">
        <v>1888</v>
      </c>
    </row>
    <row r="742" spans="1:9" ht="15">
      <c r="A742" s="43">
        <v>740</v>
      </c>
      <c r="B742" s="121" t="s">
        <v>1350</v>
      </c>
      <c r="C742" s="121" t="s">
        <v>1350</v>
      </c>
      <c r="D742" s="153">
        <v>42859</v>
      </c>
      <c r="E742" s="123" t="s">
        <v>410</v>
      </c>
      <c r="F742" s="124">
        <v>15</v>
      </c>
      <c r="G742" s="125">
        <v>1</v>
      </c>
      <c r="H742" s="141">
        <v>2600780</v>
      </c>
      <c r="I742" s="142">
        <v>1938</v>
      </c>
    </row>
    <row r="743" spans="1:9" ht="15">
      <c r="A743" s="43">
        <v>741</v>
      </c>
      <c r="B743" s="121" t="s">
        <v>1697</v>
      </c>
      <c r="C743" s="121" t="s">
        <v>1698</v>
      </c>
      <c r="D743" s="226">
        <v>44637</v>
      </c>
      <c r="E743" s="122" t="s">
        <v>30</v>
      </c>
      <c r="F743" s="124">
        <v>32</v>
      </c>
      <c r="G743" s="125">
        <v>1</v>
      </c>
      <c r="H743" s="191">
        <v>2592425</v>
      </c>
      <c r="I743" s="191">
        <v>1857</v>
      </c>
    </row>
    <row r="744" spans="1:9" ht="15">
      <c r="A744" s="43">
        <v>742</v>
      </c>
      <c r="B744" s="121" t="s">
        <v>1540</v>
      </c>
      <c r="C744" s="121" t="s">
        <v>1541</v>
      </c>
      <c r="D744" s="226">
        <v>44448</v>
      </c>
      <c r="E744" s="122" t="s">
        <v>30</v>
      </c>
      <c r="F744" s="124">
        <v>12</v>
      </c>
      <c r="G744" s="125">
        <v>1</v>
      </c>
      <c r="H744" s="191">
        <v>2592335</v>
      </c>
      <c r="I744" s="191">
        <v>1473</v>
      </c>
    </row>
    <row r="745" spans="1:9" ht="15">
      <c r="A745" s="43">
        <v>743</v>
      </c>
      <c r="B745" s="121" t="s">
        <v>487</v>
      </c>
      <c r="C745" s="121" t="s">
        <v>488</v>
      </c>
      <c r="D745" s="153">
        <v>43552</v>
      </c>
      <c r="E745" s="122" t="s">
        <v>30</v>
      </c>
      <c r="F745" s="124">
        <v>21</v>
      </c>
      <c r="G745" s="125">
        <v>1</v>
      </c>
      <c r="H745" s="143">
        <v>2578020</v>
      </c>
      <c r="I745" s="143">
        <v>1642</v>
      </c>
    </row>
    <row r="746" spans="1:9" ht="15">
      <c r="A746" s="43">
        <v>744</v>
      </c>
      <c r="B746" s="121" t="s">
        <v>1722</v>
      </c>
      <c r="C746" s="121" t="s">
        <v>1722</v>
      </c>
      <c r="D746" s="226">
        <v>44658</v>
      </c>
      <c r="E746" s="122" t="s">
        <v>21</v>
      </c>
      <c r="F746" s="124"/>
      <c r="G746" s="125">
        <v>1</v>
      </c>
      <c r="H746" s="191">
        <v>2571535</v>
      </c>
      <c r="I746" s="191">
        <v>1997</v>
      </c>
    </row>
    <row r="747" spans="1:9" ht="15">
      <c r="A747" s="43">
        <v>745</v>
      </c>
      <c r="B747" s="122" t="s">
        <v>584</v>
      </c>
      <c r="C747" s="122" t="s">
        <v>585</v>
      </c>
      <c r="D747" s="153">
        <v>43461</v>
      </c>
      <c r="E747" s="122" t="s">
        <v>30</v>
      </c>
      <c r="F747" s="124">
        <v>12</v>
      </c>
      <c r="G747" s="125">
        <v>1</v>
      </c>
      <c r="H747" s="141">
        <v>2562665</v>
      </c>
      <c r="I747" s="141">
        <v>1774</v>
      </c>
    </row>
    <row r="748" spans="1:9" ht="15">
      <c r="A748" s="43">
        <v>746</v>
      </c>
      <c r="B748" s="121" t="s">
        <v>1064</v>
      </c>
      <c r="C748" s="121" t="s">
        <v>1065</v>
      </c>
      <c r="D748" s="153">
        <v>42929</v>
      </c>
      <c r="E748" s="123" t="s">
        <v>30</v>
      </c>
      <c r="F748" s="124">
        <v>11</v>
      </c>
      <c r="G748" s="125">
        <v>1</v>
      </c>
      <c r="H748" s="141">
        <v>2552547</v>
      </c>
      <c r="I748" s="141">
        <v>1963</v>
      </c>
    </row>
    <row r="749" spans="1:9" ht="15">
      <c r="A749" s="43">
        <v>747</v>
      </c>
      <c r="B749" s="121" t="s">
        <v>1463</v>
      </c>
      <c r="C749" s="121" t="s">
        <v>1464</v>
      </c>
      <c r="D749" s="232">
        <v>44385</v>
      </c>
      <c r="E749" s="123" t="s">
        <v>21</v>
      </c>
      <c r="F749" s="124">
        <v>29</v>
      </c>
      <c r="G749" s="125">
        <v>1</v>
      </c>
      <c r="H749" s="206">
        <v>2548925</v>
      </c>
      <c r="I749" s="206">
        <v>1900</v>
      </c>
    </row>
    <row r="750" spans="1:9" ht="15">
      <c r="A750" s="43">
        <v>748</v>
      </c>
      <c r="B750" s="121" t="s">
        <v>565</v>
      </c>
      <c r="C750" s="121" t="s">
        <v>566</v>
      </c>
      <c r="D750" s="153">
        <v>43454</v>
      </c>
      <c r="E750" s="122" t="s">
        <v>37</v>
      </c>
      <c r="F750" s="124"/>
      <c r="G750" s="125">
        <v>1</v>
      </c>
      <c r="H750" s="143">
        <v>2530616</v>
      </c>
      <c r="I750" s="143">
        <v>1855</v>
      </c>
    </row>
    <row r="751" spans="1:9" ht="15">
      <c r="A751" s="43">
        <v>749</v>
      </c>
      <c r="B751" s="121" t="s">
        <v>1564</v>
      </c>
      <c r="C751" s="121" t="s">
        <v>1565</v>
      </c>
      <c r="D751" s="232">
        <v>44469</v>
      </c>
      <c r="E751" s="122" t="s">
        <v>30</v>
      </c>
      <c r="F751" s="124">
        <v>30</v>
      </c>
      <c r="G751" s="125">
        <v>1</v>
      </c>
      <c r="H751" s="191">
        <v>2501700</v>
      </c>
      <c r="I751" s="191">
        <v>1703</v>
      </c>
    </row>
    <row r="752" spans="1:9" ht="15">
      <c r="A752" s="43">
        <v>750</v>
      </c>
      <c r="B752" s="121" t="s">
        <v>1548</v>
      </c>
      <c r="C752" s="121" t="s">
        <v>1548</v>
      </c>
      <c r="D752" s="226">
        <v>44455</v>
      </c>
      <c r="E752" s="122" t="s">
        <v>1549</v>
      </c>
      <c r="F752" s="124">
        <v>26</v>
      </c>
      <c r="G752" s="125">
        <v>1</v>
      </c>
      <c r="H752" s="287">
        <v>2497110</v>
      </c>
      <c r="I752" s="287">
        <v>1640</v>
      </c>
    </row>
    <row r="753" spans="1:9" ht="15">
      <c r="A753" s="43">
        <v>751</v>
      </c>
      <c r="B753" s="44" t="s">
        <v>1351</v>
      </c>
      <c r="C753" s="44" t="s">
        <v>1352</v>
      </c>
      <c r="D753" s="150">
        <v>42705</v>
      </c>
      <c r="E753" s="44" t="s">
        <v>37</v>
      </c>
      <c r="F753" s="247"/>
      <c r="G753" s="125">
        <v>1</v>
      </c>
      <c r="H753" s="131">
        <v>2485784</v>
      </c>
      <c r="I753" s="131">
        <v>1887</v>
      </c>
    </row>
    <row r="754" spans="1:9" ht="15">
      <c r="A754" s="43">
        <v>752</v>
      </c>
      <c r="B754" s="48" t="s">
        <v>677</v>
      </c>
      <c r="C754" s="48" t="s">
        <v>678</v>
      </c>
      <c r="D754" s="150">
        <v>43384</v>
      </c>
      <c r="E754" s="44" t="s">
        <v>30</v>
      </c>
      <c r="F754" s="99">
        <v>18</v>
      </c>
      <c r="G754" s="125">
        <v>1</v>
      </c>
      <c r="H754" s="141">
        <v>2480950</v>
      </c>
      <c r="I754" s="141">
        <v>1896</v>
      </c>
    </row>
    <row r="755" spans="1:9" ht="15">
      <c r="A755" s="43">
        <v>753</v>
      </c>
      <c r="B755" s="44" t="s">
        <v>1353</v>
      </c>
      <c r="C755" s="44" t="s">
        <v>1354</v>
      </c>
      <c r="D755" s="150">
        <v>42698</v>
      </c>
      <c r="E755" s="44" t="s">
        <v>30</v>
      </c>
      <c r="F755" s="247">
        <v>15</v>
      </c>
      <c r="G755" s="125">
        <v>1</v>
      </c>
      <c r="H755" s="131">
        <v>2456254</v>
      </c>
      <c r="I755" s="131">
        <v>1772</v>
      </c>
    </row>
    <row r="756" spans="1:9" ht="15">
      <c r="A756" s="43">
        <v>754</v>
      </c>
      <c r="B756" s="44" t="s">
        <v>291</v>
      </c>
      <c r="C756" s="44" t="s">
        <v>292</v>
      </c>
      <c r="D756" s="150">
        <v>43762</v>
      </c>
      <c r="E756" s="44" t="s">
        <v>233</v>
      </c>
      <c r="F756" s="99">
        <v>12</v>
      </c>
      <c r="G756" s="125">
        <v>1</v>
      </c>
      <c r="H756" s="143">
        <v>2426175</v>
      </c>
      <c r="I756" s="143">
        <v>2055</v>
      </c>
    </row>
    <row r="757" spans="1:9" ht="15">
      <c r="A757" s="43">
        <v>755</v>
      </c>
      <c r="B757" s="48" t="s">
        <v>813</v>
      </c>
      <c r="C757" s="48" t="s">
        <v>813</v>
      </c>
      <c r="D757" s="150">
        <v>43209</v>
      </c>
      <c r="E757" s="49" t="s">
        <v>198</v>
      </c>
      <c r="F757" s="124"/>
      <c r="G757" s="125">
        <v>1</v>
      </c>
      <c r="H757" s="141">
        <v>2400450</v>
      </c>
      <c r="I757" s="141">
        <v>2007</v>
      </c>
    </row>
    <row r="758" spans="1:9" ht="15">
      <c r="A758" s="43">
        <v>756</v>
      </c>
      <c r="B758" s="48" t="s">
        <v>1458</v>
      </c>
      <c r="C758" s="48" t="s">
        <v>1459</v>
      </c>
      <c r="D758" s="167">
        <v>44385</v>
      </c>
      <c r="E758" s="49" t="s">
        <v>30</v>
      </c>
      <c r="F758" s="99">
        <v>16</v>
      </c>
      <c r="G758" s="125">
        <v>1</v>
      </c>
      <c r="H758" s="206">
        <v>2394631</v>
      </c>
      <c r="I758" s="206">
        <v>1504</v>
      </c>
    </row>
    <row r="759" spans="1:9" ht="15">
      <c r="A759" s="43">
        <v>757</v>
      </c>
      <c r="B759" s="48" t="s">
        <v>538</v>
      </c>
      <c r="C759" s="48" t="s">
        <v>539</v>
      </c>
      <c r="D759" s="150">
        <v>43489</v>
      </c>
      <c r="E759" s="175" t="s">
        <v>30</v>
      </c>
      <c r="F759" s="124">
        <v>24</v>
      </c>
      <c r="G759" s="125">
        <v>1</v>
      </c>
      <c r="H759" s="143">
        <v>2385035</v>
      </c>
      <c r="I759" s="143">
        <v>1613</v>
      </c>
    </row>
    <row r="760" spans="1:9" ht="15">
      <c r="A760" s="43">
        <v>758</v>
      </c>
      <c r="B760" s="44" t="s">
        <v>1191</v>
      </c>
      <c r="C760" s="44" t="s">
        <v>1191</v>
      </c>
      <c r="D760" s="150">
        <v>42782</v>
      </c>
      <c r="E760" s="175" t="s">
        <v>260</v>
      </c>
      <c r="F760" s="247">
        <v>23</v>
      </c>
      <c r="G760" s="125">
        <v>1</v>
      </c>
      <c r="H760" s="126">
        <v>2373010</v>
      </c>
      <c r="I760" s="46">
        <v>2173</v>
      </c>
    </row>
    <row r="761" spans="1:9" ht="15">
      <c r="A761" s="43">
        <v>759</v>
      </c>
      <c r="B761" s="44" t="s">
        <v>207</v>
      </c>
      <c r="C761" s="44" t="s">
        <v>208</v>
      </c>
      <c r="D761" s="150">
        <v>43853</v>
      </c>
      <c r="E761" s="175" t="s">
        <v>30</v>
      </c>
      <c r="F761" s="99">
        <v>19</v>
      </c>
      <c r="G761" s="125">
        <v>1</v>
      </c>
      <c r="H761" s="126">
        <v>2354570</v>
      </c>
      <c r="I761" s="47">
        <v>1547</v>
      </c>
    </row>
    <row r="762" spans="1:9" ht="15">
      <c r="A762" s="43">
        <v>760</v>
      </c>
      <c r="B762" s="48" t="s">
        <v>1621</v>
      </c>
      <c r="C762" s="48" t="s">
        <v>1622</v>
      </c>
      <c r="D762" s="184">
        <v>44525</v>
      </c>
      <c r="E762" s="175" t="s">
        <v>37</v>
      </c>
      <c r="F762" s="99"/>
      <c r="G762" s="125">
        <v>1</v>
      </c>
      <c r="H762" s="248">
        <v>2352425</v>
      </c>
      <c r="I762" s="176">
        <v>1666</v>
      </c>
    </row>
    <row r="763" spans="1:9" ht="15">
      <c r="A763" s="43">
        <v>761</v>
      </c>
      <c r="B763" s="48" t="s">
        <v>800</v>
      </c>
      <c r="C763" s="48" t="s">
        <v>801</v>
      </c>
      <c r="D763" s="150">
        <v>43216</v>
      </c>
      <c r="E763" s="172" t="s">
        <v>21</v>
      </c>
      <c r="F763" s="99"/>
      <c r="G763" s="125">
        <v>1</v>
      </c>
      <c r="H763" s="126">
        <v>2317195</v>
      </c>
      <c r="I763" s="47">
        <v>1860</v>
      </c>
    </row>
    <row r="764" spans="1:9" ht="15">
      <c r="A764" s="43">
        <v>762</v>
      </c>
      <c r="B764" s="48" t="s">
        <v>326</v>
      </c>
      <c r="C764" s="48" t="s">
        <v>327</v>
      </c>
      <c r="D764" s="150">
        <v>43706</v>
      </c>
      <c r="E764" s="172" t="s">
        <v>30</v>
      </c>
      <c r="F764" s="99">
        <v>21</v>
      </c>
      <c r="G764" s="125">
        <v>1</v>
      </c>
      <c r="H764" s="126">
        <v>2316173</v>
      </c>
      <c r="I764" s="47">
        <v>1709</v>
      </c>
    </row>
    <row r="765" spans="1:9" ht="15">
      <c r="A765" s="43">
        <v>763</v>
      </c>
      <c r="B765" s="44" t="s">
        <v>732</v>
      </c>
      <c r="C765" s="44" t="s">
        <v>733</v>
      </c>
      <c r="D765" s="150">
        <v>43328</v>
      </c>
      <c r="E765" s="175" t="s">
        <v>30</v>
      </c>
      <c r="F765" s="99">
        <v>13</v>
      </c>
      <c r="G765" s="125">
        <v>1</v>
      </c>
      <c r="H765" s="126">
        <v>2313530</v>
      </c>
      <c r="I765" s="46">
        <v>1583</v>
      </c>
    </row>
    <row r="766" spans="1:9" ht="15">
      <c r="A766" s="43">
        <v>764</v>
      </c>
      <c r="B766" s="44" t="s">
        <v>1011</v>
      </c>
      <c r="C766" s="44" t="s">
        <v>1012</v>
      </c>
      <c r="D766" s="150">
        <v>42992</v>
      </c>
      <c r="E766" s="317" t="s">
        <v>30</v>
      </c>
      <c r="F766" s="377">
        <v>4</v>
      </c>
      <c r="G766" s="125">
        <v>1</v>
      </c>
      <c r="H766" s="381">
        <v>2286117</v>
      </c>
      <c r="I766" s="46">
        <v>1638</v>
      </c>
    </row>
    <row r="767" spans="1:9" ht="15">
      <c r="A767" s="43">
        <v>765</v>
      </c>
      <c r="B767" s="65" t="s">
        <v>354</v>
      </c>
      <c r="C767" s="65" t="s">
        <v>355</v>
      </c>
      <c r="D767" s="152">
        <v>43671</v>
      </c>
      <c r="E767" s="65" t="s">
        <v>30</v>
      </c>
      <c r="F767" s="99">
        <v>14</v>
      </c>
      <c r="G767" s="125">
        <v>1</v>
      </c>
      <c r="H767" s="126">
        <v>2283705</v>
      </c>
      <c r="I767" s="47">
        <v>1537</v>
      </c>
    </row>
    <row r="768" spans="1:9" ht="15">
      <c r="A768" s="43">
        <v>766</v>
      </c>
      <c r="B768" s="301" t="s">
        <v>1355</v>
      </c>
      <c r="C768" s="189" t="s">
        <v>1356</v>
      </c>
      <c r="D768" s="152">
        <v>42614</v>
      </c>
      <c r="E768" s="174" t="s">
        <v>30</v>
      </c>
      <c r="F768" s="247">
        <v>13</v>
      </c>
      <c r="G768" s="125">
        <v>1</v>
      </c>
      <c r="H768" s="321">
        <v>2265745</v>
      </c>
      <c r="I768" s="136">
        <v>1568</v>
      </c>
    </row>
    <row r="769" spans="1:9" ht="15">
      <c r="A769" s="43">
        <v>767</v>
      </c>
      <c r="B769" s="66" t="s">
        <v>1451</v>
      </c>
      <c r="C769" s="66" t="s">
        <v>1451</v>
      </c>
      <c r="D769" s="152">
        <v>44378</v>
      </c>
      <c r="E769" s="44" t="s">
        <v>37</v>
      </c>
      <c r="F769" s="99"/>
      <c r="G769" s="125">
        <v>1</v>
      </c>
      <c r="H769" s="380">
        <v>2227515</v>
      </c>
      <c r="I769" s="171">
        <v>1727</v>
      </c>
    </row>
    <row r="770" spans="1:9" ht="15">
      <c r="A770" s="43">
        <v>768</v>
      </c>
      <c r="B770" s="65" t="s">
        <v>708</v>
      </c>
      <c r="C770" s="65" t="s">
        <v>709</v>
      </c>
      <c r="D770" s="152">
        <v>43370</v>
      </c>
      <c r="E770" s="175" t="s">
        <v>21</v>
      </c>
      <c r="F770" s="124"/>
      <c r="G770" s="125">
        <v>1</v>
      </c>
      <c r="H770" s="141">
        <v>2188274</v>
      </c>
      <c r="I770" s="385">
        <v>1726</v>
      </c>
    </row>
    <row r="771" spans="1:9" ht="15">
      <c r="A771" s="43">
        <v>769</v>
      </c>
      <c r="B771" s="53" t="s">
        <v>1134</v>
      </c>
      <c r="C771" s="53" t="s">
        <v>1135</v>
      </c>
      <c r="D771" s="150">
        <v>42831</v>
      </c>
      <c r="E771" s="49" t="s">
        <v>30</v>
      </c>
      <c r="F771" s="324">
        <v>17</v>
      </c>
      <c r="G771" s="125">
        <v>1</v>
      </c>
      <c r="H771" s="381">
        <v>2175955</v>
      </c>
      <c r="I771" s="387">
        <v>1688</v>
      </c>
    </row>
    <row r="772" spans="1:9" ht="15">
      <c r="A772" s="43">
        <v>770</v>
      </c>
      <c r="B772" s="44" t="s">
        <v>753</v>
      </c>
      <c r="C772" s="44" t="s">
        <v>754</v>
      </c>
      <c r="D772" s="150">
        <v>43286</v>
      </c>
      <c r="E772" s="44" t="s">
        <v>30</v>
      </c>
      <c r="F772" s="124">
        <v>12</v>
      </c>
      <c r="G772" s="125">
        <v>1</v>
      </c>
      <c r="H772" s="141">
        <v>2162900</v>
      </c>
      <c r="I772" s="141">
        <v>1432</v>
      </c>
    </row>
    <row r="773" spans="1:9" ht="15">
      <c r="A773" s="43">
        <v>771</v>
      </c>
      <c r="B773" s="44" t="s">
        <v>600</v>
      </c>
      <c r="C773" s="44" t="s">
        <v>600</v>
      </c>
      <c r="D773" s="150">
        <v>43433</v>
      </c>
      <c r="E773" s="44" t="s">
        <v>21</v>
      </c>
      <c r="F773" s="124"/>
      <c r="G773" s="125">
        <v>1</v>
      </c>
      <c r="H773" s="143">
        <v>2103485</v>
      </c>
      <c r="I773" s="143">
        <v>2303</v>
      </c>
    </row>
    <row r="774" spans="1:9" ht="15">
      <c r="A774" s="43">
        <v>772</v>
      </c>
      <c r="B774" s="48" t="s">
        <v>1714</v>
      </c>
      <c r="C774" s="48" t="s">
        <v>1715</v>
      </c>
      <c r="D774" s="184">
        <v>44651</v>
      </c>
      <c r="E774" s="44" t="s">
        <v>21</v>
      </c>
      <c r="F774" s="124"/>
      <c r="G774" s="125">
        <v>1</v>
      </c>
      <c r="H774" s="191">
        <v>2103060</v>
      </c>
      <c r="I774" s="191">
        <v>1571</v>
      </c>
    </row>
    <row r="775" spans="1:9" ht="15">
      <c r="A775" s="43">
        <v>773</v>
      </c>
      <c r="B775" s="365" t="s">
        <v>1357</v>
      </c>
      <c r="C775" s="365" t="s">
        <v>1358</v>
      </c>
      <c r="D775" s="315">
        <v>42747</v>
      </c>
      <c r="E775" s="371" t="s">
        <v>37</v>
      </c>
      <c r="F775" s="319"/>
      <c r="G775" s="182">
        <v>1</v>
      </c>
      <c r="H775" s="203">
        <v>2091802</v>
      </c>
      <c r="I775" s="203">
        <v>1664</v>
      </c>
    </row>
    <row r="776" spans="1:9" ht="15">
      <c r="A776" s="43">
        <v>774</v>
      </c>
      <c r="B776" s="122" t="s">
        <v>519</v>
      </c>
      <c r="C776" s="122" t="s">
        <v>520</v>
      </c>
      <c r="D776" s="153">
        <v>43524</v>
      </c>
      <c r="E776" s="122" t="s">
        <v>260</v>
      </c>
      <c r="F776" s="124"/>
      <c r="G776" s="125">
        <v>1</v>
      </c>
      <c r="H776" s="141">
        <v>2076875</v>
      </c>
      <c r="I776" s="141">
        <v>1450</v>
      </c>
    </row>
    <row r="777" spans="1:9" ht="15">
      <c r="A777" s="43">
        <v>775</v>
      </c>
      <c r="B777" s="121" t="s">
        <v>1665</v>
      </c>
      <c r="C777" s="121" t="s">
        <v>1666</v>
      </c>
      <c r="D777" s="226">
        <v>44574</v>
      </c>
      <c r="E777" s="374" t="s">
        <v>30</v>
      </c>
      <c r="F777" s="124">
        <v>27</v>
      </c>
      <c r="G777" s="125">
        <v>1</v>
      </c>
      <c r="H777" s="191">
        <v>2061645</v>
      </c>
      <c r="I777" s="191">
        <v>1244</v>
      </c>
    </row>
    <row r="778" spans="1:9" ht="15">
      <c r="A778" s="43">
        <v>776</v>
      </c>
      <c r="B778" s="122" t="s">
        <v>897</v>
      </c>
      <c r="C778" s="122" t="s">
        <v>898</v>
      </c>
      <c r="D778" s="153">
        <v>43111</v>
      </c>
      <c r="E778" s="122" t="s">
        <v>30</v>
      </c>
      <c r="F778" s="124">
        <v>17</v>
      </c>
      <c r="G778" s="125">
        <v>1</v>
      </c>
      <c r="H778" s="141">
        <v>2038720</v>
      </c>
      <c r="I778" s="141">
        <v>1421</v>
      </c>
    </row>
    <row r="779" spans="1:9" ht="15">
      <c r="A779" s="43">
        <v>777</v>
      </c>
      <c r="B779" s="122" t="s">
        <v>1359</v>
      </c>
      <c r="C779" s="122" t="s">
        <v>1359</v>
      </c>
      <c r="D779" s="153">
        <v>42642</v>
      </c>
      <c r="E779" s="122" t="s">
        <v>178</v>
      </c>
      <c r="F779" s="170"/>
      <c r="G779" s="125">
        <v>1</v>
      </c>
      <c r="H779" s="142">
        <v>2025370</v>
      </c>
      <c r="I779" s="131">
        <v>1647</v>
      </c>
    </row>
    <row r="780" spans="1:9" ht="15">
      <c r="A780" s="43">
        <v>778</v>
      </c>
      <c r="B780" s="364" t="s">
        <v>1724</v>
      </c>
      <c r="C780" s="364" t="s">
        <v>1725</v>
      </c>
      <c r="D780" s="360">
        <v>44665</v>
      </c>
      <c r="E780" s="362" t="s">
        <v>21</v>
      </c>
      <c r="F780" s="361"/>
      <c r="G780" s="125">
        <v>1</v>
      </c>
      <c r="H780" s="191">
        <v>2022635</v>
      </c>
      <c r="I780" s="191">
        <v>1427</v>
      </c>
    </row>
    <row r="781" spans="1:9" ht="15">
      <c r="A781" s="43">
        <v>779</v>
      </c>
      <c r="B781" s="327" t="s">
        <v>1003</v>
      </c>
      <c r="C781" s="327" t="s">
        <v>1003</v>
      </c>
      <c r="D781" s="153">
        <v>42999</v>
      </c>
      <c r="E781" s="123" t="s">
        <v>1004</v>
      </c>
      <c r="F781" s="124">
        <v>29</v>
      </c>
      <c r="G781" s="125">
        <v>1</v>
      </c>
      <c r="H781" s="141">
        <v>2021798</v>
      </c>
      <c r="I781" s="141">
        <v>1927</v>
      </c>
    </row>
    <row r="782" spans="1:9" ht="15">
      <c r="A782" s="43">
        <v>780</v>
      </c>
      <c r="B782" s="66" t="s">
        <v>377</v>
      </c>
      <c r="C782" s="66" t="s">
        <v>378</v>
      </c>
      <c r="D782" s="152">
        <v>43503</v>
      </c>
      <c r="E782" s="185" t="s">
        <v>37</v>
      </c>
      <c r="F782" s="124"/>
      <c r="G782" s="125">
        <v>1</v>
      </c>
      <c r="H782" s="379">
        <v>2018432</v>
      </c>
      <c r="I782" s="379">
        <v>1805</v>
      </c>
    </row>
    <row r="783" spans="1:9" ht="15">
      <c r="A783" s="43">
        <v>781</v>
      </c>
      <c r="B783" s="66" t="s">
        <v>892</v>
      </c>
      <c r="C783" s="66" t="s">
        <v>892</v>
      </c>
      <c r="D783" s="152">
        <v>43118</v>
      </c>
      <c r="E783" s="330" t="s">
        <v>21</v>
      </c>
      <c r="F783" s="124"/>
      <c r="G783" s="125">
        <v>1</v>
      </c>
      <c r="H783" s="186">
        <v>2009465</v>
      </c>
      <c r="I783" s="186">
        <v>1638</v>
      </c>
    </row>
    <row r="784" spans="1:9" ht="15">
      <c r="A784" s="43">
        <v>782</v>
      </c>
      <c r="B784" s="65" t="s">
        <v>404</v>
      </c>
      <c r="C784" s="65" t="s">
        <v>405</v>
      </c>
      <c r="D784" s="152">
        <v>43615</v>
      </c>
      <c r="E784" s="175" t="s">
        <v>30</v>
      </c>
      <c r="F784" s="124">
        <v>24</v>
      </c>
      <c r="G784" s="125">
        <v>1</v>
      </c>
      <c r="H784" s="186">
        <v>1992020</v>
      </c>
      <c r="I784" s="230">
        <v>1476</v>
      </c>
    </row>
    <row r="785" spans="1:9" ht="15">
      <c r="A785" s="43">
        <v>783</v>
      </c>
      <c r="B785" s="48" t="s">
        <v>1608</v>
      </c>
      <c r="C785" s="48" t="s">
        <v>1609</v>
      </c>
      <c r="D785" s="184">
        <v>44511</v>
      </c>
      <c r="E785" s="44" t="s">
        <v>21</v>
      </c>
      <c r="F785" s="124"/>
      <c r="G785" s="125">
        <v>1</v>
      </c>
      <c r="H785" s="211">
        <v>1976045</v>
      </c>
      <c r="I785" s="211">
        <v>2173</v>
      </c>
    </row>
    <row r="786" spans="1:9" ht="15">
      <c r="A786" s="43">
        <v>784</v>
      </c>
      <c r="B786" s="48" t="s">
        <v>1654</v>
      </c>
      <c r="C786" s="48" t="s">
        <v>1654</v>
      </c>
      <c r="D786" s="184">
        <v>44560</v>
      </c>
      <c r="E786" s="44" t="s">
        <v>37</v>
      </c>
      <c r="F786" s="318"/>
      <c r="G786" s="125">
        <v>1</v>
      </c>
      <c r="H786" s="211">
        <v>1939315</v>
      </c>
      <c r="I786" s="211">
        <v>1476</v>
      </c>
    </row>
    <row r="787" spans="1:9" ht="15">
      <c r="A787" s="43">
        <v>785</v>
      </c>
      <c r="B787" s="66" t="s">
        <v>811</v>
      </c>
      <c r="C787" s="66" t="s">
        <v>812</v>
      </c>
      <c r="D787" s="152">
        <v>43209</v>
      </c>
      <c r="E787" s="49" t="s">
        <v>30</v>
      </c>
      <c r="F787" s="124">
        <v>13</v>
      </c>
      <c r="G787" s="125">
        <v>1</v>
      </c>
      <c r="H787" s="186">
        <v>1853920</v>
      </c>
      <c r="I787" s="186">
        <v>1234</v>
      </c>
    </row>
    <row r="788" spans="1:9" ht="15">
      <c r="A788" s="43">
        <v>786</v>
      </c>
      <c r="B788" s="66" t="s">
        <v>1009</v>
      </c>
      <c r="C788" s="66" t="s">
        <v>1009</v>
      </c>
      <c r="D788" s="152">
        <v>42992</v>
      </c>
      <c r="E788" s="174" t="s">
        <v>1010</v>
      </c>
      <c r="F788" s="124"/>
      <c r="G788" s="125">
        <v>1</v>
      </c>
      <c r="H788" s="186">
        <v>1835925</v>
      </c>
      <c r="I788" s="186">
        <v>1345</v>
      </c>
    </row>
    <row r="789" spans="1:9" ht="15">
      <c r="A789" s="43">
        <v>787</v>
      </c>
      <c r="B789" s="66" t="s">
        <v>1635</v>
      </c>
      <c r="C789" s="66" t="s">
        <v>1636</v>
      </c>
      <c r="D789" s="209">
        <v>44546</v>
      </c>
      <c r="E789" s="44" t="s">
        <v>30</v>
      </c>
      <c r="F789" s="124">
        <v>31</v>
      </c>
      <c r="G789" s="125">
        <v>1</v>
      </c>
      <c r="H789" s="211">
        <v>1824645</v>
      </c>
      <c r="I789" s="211">
        <v>1203</v>
      </c>
    </row>
    <row r="790" spans="1:9" ht="15">
      <c r="A790" s="43">
        <v>788</v>
      </c>
      <c r="B790" s="66" t="s">
        <v>1523</v>
      </c>
      <c r="C790" s="66" t="s">
        <v>1524</v>
      </c>
      <c r="D790" s="209">
        <v>44434</v>
      </c>
      <c r="E790" s="44" t="s">
        <v>21</v>
      </c>
      <c r="F790" s="124"/>
      <c r="G790" s="125">
        <v>1</v>
      </c>
      <c r="H790" s="211">
        <v>1811730</v>
      </c>
      <c r="I790" s="211">
        <v>1453</v>
      </c>
    </row>
    <row r="791" spans="1:9" ht="15">
      <c r="A791" s="43">
        <v>789</v>
      </c>
      <c r="B791" s="66" t="s">
        <v>1692</v>
      </c>
      <c r="C791" s="66" t="s">
        <v>1693</v>
      </c>
      <c r="D791" s="209">
        <v>44616</v>
      </c>
      <c r="E791" s="44" t="s">
        <v>30</v>
      </c>
      <c r="F791" s="124">
        <v>26</v>
      </c>
      <c r="G791" s="125">
        <v>1</v>
      </c>
      <c r="H791" s="211">
        <v>1794035</v>
      </c>
      <c r="I791" s="211">
        <v>1220</v>
      </c>
    </row>
    <row r="792" spans="1:9" ht="15">
      <c r="A792" s="43">
        <v>790</v>
      </c>
      <c r="B792" s="202" t="s">
        <v>1166</v>
      </c>
      <c r="C792" s="202" t="s">
        <v>1167</v>
      </c>
      <c r="D792" s="153"/>
      <c r="E792" s="123" t="s">
        <v>37</v>
      </c>
      <c r="F792" s="99"/>
      <c r="G792" s="125">
        <v>1</v>
      </c>
      <c r="H792" s="141">
        <v>1757900</v>
      </c>
      <c r="I792" s="141">
        <v>3241</v>
      </c>
    </row>
    <row r="793" spans="1:9" ht="15">
      <c r="A793" s="43">
        <v>791</v>
      </c>
      <c r="B793" s="55" t="s">
        <v>1360</v>
      </c>
      <c r="C793" s="55" t="s">
        <v>1361</v>
      </c>
      <c r="D793" s="150">
        <v>42635</v>
      </c>
      <c r="E793" s="44" t="s">
        <v>984</v>
      </c>
      <c r="F793" s="51"/>
      <c r="G793" s="125">
        <v>1</v>
      </c>
      <c r="H793" s="384">
        <v>1753320</v>
      </c>
      <c r="I793" s="203">
        <v>1391</v>
      </c>
    </row>
    <row r="794" spans="1:9" ht="15">
      <c r="A794" s="43">
        <v>792</v>
      </c>
      <c r="B794" s="66" t="s">
        <v>1576</v>
      </c>
      <c r="C794" s="66" t="s">
        <v>1577</v>
      </c>
      <c r="D794" s="209">
        <v>44483</v>
      </c>
      <c r="E794" s="65" t="s">
        <v>30</v>
      </c>
      <c r="F794" s="50">
        <v>16</v>
      </c>
      <c r="G794" s="125">
        <v>1</v>
      </c>
      <c r="H794" s="191">
        <v>1727110</v>
      </c>
      <c r="I794" s="191">
        <v>1145</v>
      </c>
    </row>
    <row r="795" spans="1:9" ht="15">
      <c r="A795" s="43">
        <v>793</v>
      </c>
      <c r="B795" s="65" t="s">
        <v>1362</v>
      </c>
      <c r="C795" s="65" t="s">
        <v>1363</v>
      </c>
      <c r="D795" s="152">
        <v>42705</v>
      </c>
      <c r="E795" s="65" t="s">
        <v>21</v>
      </c>
      <c r="F795" s="51"/>
      <c r="G795" s="125">
        <v>1</v>
      </c>
      <c r="H795" s="311">
        <v>1697399</v>
      </c>
      <c r="I795" s="311">
        <v>1293</v>
      </c>
    </row>
    <row r="796" spans="1:9" ht="15">
      <c r="A796" s="43">
        <v>794</v>
      </c>
      <c r="B796" s="65" t="s">
        <v>828</v>
      </c>
      <c r="C796" s="65" t="s">
        <v>829</v>
      </c>
      <c r="D796" s="152">
        <v>43188</v>
      </c>
      <c r="E796" s="65" t="s">
        <v>30</v>
      </c>
      <c r="F796" s="50">
        <v>12</v>
      </c>
      <c r="G796" s="125">
        <v>1</v>
      </c>
      <c r="H796" s="186">
        <v>1665655</v>
      </c>
      <c r="I796" s="186">
        <v>1100</v>
      </c>
    </row>
    <row r="797" spans="1:9" ht="15">
      <c r="A797" s="43">
        <v>795</v>
      </c>
      <c r="B797" s="66" t="s">
        <v>772</v>
      </c>
      <c r="C797" s="66" t="s">
        <v>773</v>
      </c>
      <c r="D797" s="152">
        <v>43272</v>
      </c>
      <c r="E797" s="65" t="s">
        <v>30</v>
      </c>
      <c r="F797" s="50">
        <v>22</v>
      </c>
      <c r="G797" s="125">
        <v>1</v>
      </c>
      <c r="H797" s="186">
        <v>1653660</v>
      </c>
      <c r="I797" s="186">
        <v>1236</v>
      </c>
    </row>
    <row r="798" spans="1:9" ht="15">
      <c r="A798" s="43">
        <v>796</v>
      </c>
      <c r="B798" s="189" t="s">
        <v>528</v>
      </c>
      <c r="C798" s="189" t="s">
        <v>529</v>
      </c>
      <c r="D798" s="152">
        <v>43510</v>
      </c>
      <c r="E798" s="44" t="s">
        <v>21</v>
      </c>
      <c r="F798" s="50"/>
      <c r="G798" s="125">
        <v>1</v>
      </c>
      <c r="H798" s="379">
        <v>1647210</v>
      </c>
      <c r="I798" s="379">
        <v>1350</v>
      </c>
    </row>
    <row r="799" spans="1:9" ht="15">
      <c r="A799" s="43">
        <v>797</v>
      </c>
      <c r="B799" s="66" t="s">
        <v>336</v>
      </c>
      <c r="C799" s="66" t="s">
        <v>336</v>
      </c>
      <c r="D799" s="152">
        <v>43706</v>
      </c>
      <c r="E799" s="174" t="s">
        <v>21</v>
      </c>
      <c r="F799" s="50"/>
      <c r="G799" s="125">
        <v>1</v>
      </c>
      <c r="H799" s="186">
        <v>1646820</v>
      </c>
      <c r="I799" s="230">
        <v>1177</v>
      </c>
    </row>
    <row r="800" spans="1:9" ht="15">
      <c r="A800" s="43">
        <v>798</v>
      </c>
      <c r="B800" s="66" t="s">
        <v>497</v>
      </c>
      <c r="C800" s="66" t="s">
        <v>498</v>
      </c>
      <c r="D800" s="152">
        <v>43566</v>
      </c>
      <c r="E800" s="65" t="s">
        <v>21</v>
      </c>
      <c r="F800" s="50"/>
      <c r="G800" s="125">
        <v>1</v>
      </c>
      <c r="H800" s="186">
        <v>1642940</v>
      </c>
      <c r="I800" s="186">
        <v>1295</v>
      </c>
    </row>
    <row r="801" spans="1:9" ht="15">
      <c r="A801" s="43">
        <v>799</v>
      </c>
      <c r="B801" s="48" t="s">
        <v>209</v>
      </c>
      <c r="C801" s="48" t="s">
        <v>210</v>
      </c>
      <c r="D801" s="150">
        <v>43846</v>
      </c>
      <c r="E801" s="44" t="s">
        <v>30</v>
      </c>
      <c r="F801" s="285">
        <v>14</v>
      </c>
      <c r="G801" s="125">
        <v>1</v>
      </c>
      <c r="H801" s="186">
        <v>1642230</v>
      </c>
      <c r="I801" s="186">
        <v>1060</v>
      </c>
    </row>
    <row r="802" spans="1:9" ht="15">
      <c r="A802" s="43">
        <v>800</v>
      </c>
      <c r="B802" s="122" t="s">
        <v>452</v>
      </c>
      <c r="C802" s="122" t="s">
        <v>453</v>
      </c>
      <c r="D802" s="153">
        <v>43580</v>
      </c>
      <c r="E802" s="122" t="s">
        <v>410</v>
      </c>
      <c r="F802" s="201">
        <v>19</v>
      </c>
      <c r="G802" s="125">
        <v>1</v>
      </c>
      <c r="H802" s="141">
        <v>1636241</v>
      </c>
      <c r="I802" s="142">
        <v>1131</v>
      </c>
    </row>
    <row r="803" spans="1:9" ht="15">
      <c r="A803" s="43">
        <v>801</v>
      </c>
      <c r="B803" s="122" t="s">
        <v>582</v>
      </c>
      <c r="C803" s="122" t="s">
        <v>583</v>
      </c>
      <c r="D803" s="153">
        <v>43461</v>
      </c>
      <c r="E803" s="122" t="s">
        <v>37</v>
      </c>
      <c r="F803" s="201"/>
      <c r="G803" s="125">
        <v>1</v>
      </c>
      <c r="H803" s="141">
        <v>1630035</v>
      </c>
      <c r="I803" s="141">
        <v>1172</v>
      </c>
    </row>
    <row r="804" spans="1:9" ht="15">
      <c r="A804" s="43">
        <v>802</v>
      </c>
      <c r="B804" s="48" t="s">
        <v>1596</v>
      </c>
      <c r="C804" s="48" t="s">
        <v>1597</v>
      </c>
      <c r="D804" s="184">
        <v>44497</v>
      </c>
      <c r="E804" s="44" t="s">
        <v>37</v>
      </c>
      <c r="F804" s="326"/>
      <c r="G804" s="125">
        <v>1</v>
      </c>
      <c r="H804" s="191">
        <v>1628865</v>
      </c>
      <c r="I804" s="191">
        <v>1231</v>
      </c>
    </row>
    <row r="805" spans="1:9" ht="15">
      <c r="A805" s="43">
        <v>803</v>
      </c>
      <c r="B805" s="121" t="s">
        <v>1510</v>
      </c>
      <c r="C805" s="121" t="s">
        <v>1511</v>
      </c>
      <c r="D805" s="226">
        <v>44420</v>
      </c>
      <c r="E805" s="122" t="s">
        <v>30</v>
      </c>
      <c r="F805" s="124">
        <v>18</v>
      </c>
      <c r="G805" s="125">
        <v>1</v>
      </c>
      <c r="H805" s="383">
        <v>1602245</v>
      </c>
      <c r="I805" s="383">
        <v>1010</v>
      </c>
    </row>
    <row r="806" spans="1:9" ht="15">
      <c r="A806" s="43">
        <v>804</v>
      </c>
      <c r="B806" s="121" t="s">
        <v>561</v>
      </c>
      <c r="C806" s="121" t="s">
        <v>562</v>
      </c>
      <c r="D806" s="153">
        <v>43489</v>
      </c>
      <c r="E806" s="122" t="s">
        <v>24</v>
      </c>
      <c r="F806" s="50">
        <v>32</v>
      </c>
      <c r="G806" s="125">
        <v>1</v>
      </c>
      <c r="H806" s="278">
        <v>1601015</v>
      </c>
      <c r="I806" s="278">
        <v>1204</v>
      </c>
    </row>
    <row r="807" spans="1:9" ht="15">
      <c r="A807" s="43">
        <v>805</v>
      </c>
      <c r="B807" s="121" t="s">
        <v>1708</v>
      </c>
      <c r="C807" s="121" t="s">
        <v>1709</v>
      </c>
      <c r="D807" s="226">
        <v>44638</v>
      </c>
      <c r="E807" s="122" t="s">
        <v>37</v>
      </c>
      <c r="F807" s="124"/>
      <c r="G807" s="125">
        <v>1</v>
      </c>
      <c r="H807" s="383">
        <v>1596945</v>
      </c>
      <c r="I807" s="383">
        <v>1128</v>
      </c>
    </row>
    <row r="808" spans="1:9" ht="15">
      <c r="A808" s="43">
        <v>806</v>
      </c>
      <c r="B808" s="121" t="s">
        <v>1097</v>
      </c>
      <c r="C808" s="121" t="s">
        <v>1098</v>
      </c>
      <c r="D808" s="153">
        <v>42880</v>
      </c>
      <c r="E808" s="123" t="s">
        <v>30</v>
      </c>
      <c r="F808" s="124">
        <v>18</v>
      </c>
      <c r="G808" s="125">
        <v>1</v>
      </c>
      <c r="H808" s="203">
        <v>1507675</v>
      </c>
      <c r="I808" s="203">
        <v>1069</v>
      </c>
    </row>
    <row r="809" spans="1:9" ht="15">
      <c r="A809" s="43">
        <v>807</v>
      </c>
      <c r="B809" s="121" t="s">
        <v>18</v>
      </c>
      <c r="C809" s="121" t="s">
        <v>19</v>
      </c>
      <c r="D809" s="153">
        <v>44329</v>
      </c>
      <c r="E809" s="122" t="s">
        <v>15</v>
      </c>
      <c r="F809" s="124">
        <v>26</v>
      </c>
      <c r="G809" s="125">
        <v>1</v>
      </c>
      <c r="H809" s="145">
        <v>1479100</v>
      </c>
      <c r="I809" s="145">
        <v>1061</v>
      </c>
    </row>
    <row r="810" spans="1:9" ht="15">
      <c r="A810" s="43">
        <v>808</v>
      </c>
      <c r="B810" s="122" t="s">
        <v>784</v>
      </c>
      <c r="C810" s="122" t="s">
        <v>785</v>
      </c>
      <c r="D810" s="153">
        <v>43237</v>
      </c>
      <c r="E810" s="122" t="s">
        <v>410</v>
      </c>
      <c r="F810" s="124">
        <v>19</v>
      </c>
      <c r="G810" s="125">
        <v>1</v>
      </c>
      <c r="H810" s="203">
        <v>1478680</v>
      </c>
      <c r="I810" s="203">
        <v>1341</v>
      </c>
    </row>
    <row r="811" spans="1:9" ht="15">
      <c r="A811" s="43">
        <v>809</v>
      </c>
      <c r="B811" s="121" t="s">
        <v>1001</v>
      </c>
      <c r="C811" s="121" t="s">
        <v>1002</v>
      </c>
      <c r="D811" s="153">
        <v>42999</v>
      </c>
      <c r="E811" s="123" t="s">
        <v>30</v>
      </c>
      <c r="F811" s="98">
        <v>7</v>
      </c>
      <c r="G811" s="125">
        <v>1</v>
      </c>
      <c r="H811" s="203">
        <v>1461805</v>
      </c>
      <c r="I811" s="203">
        <v>1152</v>
      </c>
    </row>
    <row r="812" spans="1:9" ht="15">
      <c r="A812" s="43">
        <v>810</v>
      </c>
      <c r="B812" s="202" t="s">
        <v>455</v>
      </c>
      <c r="C812" s="202" t="s">
        <v>456</v>
      </c>
      <c r="D812" s="153">
        <v>43559</v>
      </c>
      <c r="E812" s="122" t="s">
        <v>260</v>
      </c>
      <c r="F812" s="124">
        <v>10</v>
      </c>
      <c r="G812" s="125">
        <v>1</v>
      </c>
      <c r="H812" s="278">
        <v>1428060</v>
      </c>
      <c r="I812" s="278">
        <v>1482</v>
      </c>
    </row>
    <row r="813" spans="1:9" ht="15">
      <c r="A813" s="43">
        <v>811</v>
      </c>
      <c r="B813" s="122" t="s">
        <v>1029</v>
      </c>
      <c r="C813" s="122" t="s">
        <v>1029</v>
      </c>
      <c r="D813" s="153">
        <v>42978</v>
      </c>
      <c r="E813" s="323" t="s">
        <v>70</v>
      </c>
      <c r="F813" s="334"/>
      <c r="G813" s="125">
        <v>1</v>
      </c>
      <c r="H813" s="141">
        <v>1408635</v>
      </c>
      <c r="I813" s="141">
        <v>806</v>
      </c>
    </row>
    <row r="814" spans="1:9" ht="15">
      <c r="A814" s="43">
        <v>812</v>
      </c>
      <c r="B814" s="44" t="s">
        <v>391</v>
      </c>
      <c r="C814" s="44" t="s">
        <v>392</v>
      </c>
      <c r="D814" s="150">
        <v>43636</v>
      </c>
      <c r="E814" s="44" t="s">
        <v>30</v>
      </c>
      <c r="F814" s="50">
        <v>15</v>
      </c>
      <c r="G814" s="125">
        <v>1</v>
      </c>
      <c r="H814" s="203">
        <v>1405360</v>
      </c>
      <c r="I814" s="312">
        <v>1002</v>
      </c>
    </row>
    <row r="815" spans="1:9" ht="15">
      <c r="A815" s="43">
        <v>813</v>
      </c>
      <c r="B815" s="66" t="s">
        <v>1467</v>
      </c>
      <c r="C815" s="66" t="s">
        <v>1467</v>
      </c>
      <c r="D815" s="328">
        <v>44385</v>
      </c>
      <c r="E815" s="174" t="s">
        <v>37</v>
      </c>
      <c r="F815" s="50"/>
      <c r="G815" s="125">
        <v>1</v>
      </c>
      <c r="H815" s="292">
        <v>1377270</v>
      </c>
      <c r="I815" s="292">
        <v>1022</v>
      </c>
    </row>
    <row r="816" spans="1:9" ht="15">
      <c r="A816" s="43">
        <v>814</v>
      </c>
      <c r="B816" s="65" t="s">
        <v>816</v>
      </c>
      <c r="C816" s="65" t="s">
        <v>816</v>
      </c>
      <c r="D816" s="152">
        <v>43202</v>
      </c>
      <c r="E816" s="44" t="s">
        <v>260</v>
      </c>
      <c r="F816" s="50">
        <v>28</v>
      </c>
      <c r="G816" s="125">
        <v>1</v>
      </c>
      <c r="H816" s="203">
        <v>1368526</v>
      </c>
      <c r="I816" s="203">
        <v>1520</v>
      </c>
    </row>
    <row r="817" spans="1:9" ht="15">
      <c r="A817" s="43">
        <v>815</v>
      </c>
      <c r="B817" s="189" t="s">
        <v>530</v>
      </c>
      <c r="C817" s="189" t="s">
        <v>531</v>
      </c>
      <c r="D817" s="152">
        <v>43510</v>
      </c>
      <c r="E817" s="65" t="s">
        <v>410</v>
      </c>
      <c r="F817" s="50">
        <v>10</v>
      </c>
      <c r="G817" s="125">
        <v>1</v>
      </c>
      <c r="H817" s="143">
        <v>1361170</v>
      </c>
      <c r="I817" s="143">
        <v>1037</v>
      </c>
    </row>
    <row r="818" spans="1:9" ht="15">
      <c r="A818" s="43">
        <v>816</v>
      </c>
      <c r="B818" s="48" t="s">
        <v>369</v>
      </c>
      <c r="C818" s="48" t="s">
        <v>370</v>
      </c>
      <c r="D818" s="150">
        <v>43650</v>
      </c>
      <c r="E818" s="44" t="s">
        <v>21</v>
      </c>
      <c r="F818" s="50"/>
      <c r="G818" s="125">
        <v>1</v>
      </c>
      <c r="H818" s="141">
        <v>1346846</v>
      </c>
      <c r="I818" s="142">
        <v>1145</v>
      </c>
    </row>
    <row r="819" spans="1:9" ht="15">
      <c r="A819" s="43">
        <v>817</v>
      </c>
      <c r="B819" s="66" t="s">
        <v>534</v>
      </c>
      <c r="C819" s="66" t="s">
        <v>535</v>
      </c>
      <c r="D819" s="152">
        <v>43503</v>
      </c>
      <c r="E819" s="65" t="s">
        <v>30</v>
      </c>
      <c r="F819" s="50">
        <v>7</v>
      </c>
      <c r="G819" s="125">
        <v>1</v>
      </c>
      <c r="H819" s="143">
        <v>1344380</v>
      </c>
      <c r="I819" s="143">
        <v>845</v>
      </c>
    </row>
    <row r="820" spans="1:9" ht="15">
      <c r="A820" s="43">
        <v>818</v>
      </c>
      <c r="B820" s="65" t="s">
        <v>505</v>
      </c>
      <c r="C820" s="65" t="s">
        <v>505</v>
      </c>
      <c r="D820" s="152">
        <v>43531</v>
      </c>
      <c r="E820" s="44" t="s">
        <v>37</v>
      </c>
      <c r="F820" s="50"/>
      <c r="G820" s="125">
        <v>1</v>
      </c>
      <c r="H820" s="141">
        <v>1326744</v>
      </c>
      <c r="I820" s="141">
        <v>1866</v>
      </c>
    </row>
    <row r="821" spans="1:9" ht="15">
      <c r="A821" s="43">
        <v>819</v>
      </c>
      <c r="B821" s="66" t="s">
        <v>792</v>
      </c>
      <c r="C821" s="66" t="s">
        <v>793</v>
      </c>
      <c r="D821" s="152">
        <v>43230</v>
      </c>
      <c r="E821" s="44" t="s">
        <v>260</v>
      </c>
      <c r="F821" s="50">
        <v>24</v>
      </c>
      <c r="G821" s="125">
        <v>1</v>
      </c>
      <c r="H821" s="141">
        <v>1310350</v>
      </c>
      <c r="I821" s="141">
        <v>1045</v>
      </c>
    </row>
    <row r="822" spans="1:9" ht="15">
      <c r="A822" s="43">
        <v>820</v>
      </c>
      <c r="B822" s="66" t="s">
        <v>1452</v>
      </c>
      <c r="C822" s="66" t="s">
        <v>1453</v>
      </c>
      <c r="D822" s="152">
        <v>44378</v>
      </c>
      <c r="E822" s="65" t="s">
        <v>30</v>
      </c>
      <c r="F822" s="98">
        <v>21</v>
      </c>
      <c r="G822" s="125">
        <v>1</v>
      </c>
      <c r="H822" s="206">
        <v>1308025</v>
      </c>
      <c r="I822" s="206">
        <v>895</v>
      </c>
    </row>
    <row r="823" spans="1:9" ht="15">
      <c r="A823" s="43">
        <v>821</v>
      </c>
      <c r="B823" s="66" t="s">
        <v>996</v>
      </c>
      <c r="C823" s="66" t="s">
        <v>996</v>
      </c>
      <c r="D823" s="152">
        <v>42999</v>
      </c>
      <c r="E823" s="174" t="s">
        <v>37</v>
      </c>
      <c r="F823" s="50"/>
      <c r="G823" s="125">
        <v>1</v>
      </c>
      <c r="H823" s="141">
        <v>1304740</v>
      </c>
      <c r="I823" s="141">
        <v>1237</v>
      </c>
    </row>
    <row r="824" spans="1:9" ht="15">
      <c r="A824" s="43">
        <v>822</v>
      </c>
      <c r="B824" s="48" t="s">
        <v>873</v>
      </c>
      <c r="C824" s="48" t="s">
        <v>874</v>
      </c>
      <c r="D824" s="150">
        <v>43132</v>
      </c>
      <c r="E824" s="49" t="s">
        <v>37</v>
      </c>
      <c r="F824" s="50"/>
      <c r="G824" s="125">
        <v>1</v>
      </c>
      <c r="H824" s="141">
        <v>1290145</v>
      </c>
      <c r="I824" s="141">
        <v>1098</v>
      </c>
    </row>
    <row r="825" spans="1:9" ht="15">
      <c r="A825" s="43">
        <v>823</v>
      </c>
      <c r="B825" s="48" t="s">
        <v>1521</v>
      </c>
      <c r="C825" s="48" t="s">
        <v>1522</v>
      </c>
      <c r="D825" s="184">
        <v>44434</v>
      </c>
      <c r="E825" s="44" t="s">
        <v>37</v>
      </c>
      <c r="F825" s="98"/>
      <c r="G825" s="125">
        <v>1</v>
      </c>
      <c r="H825" s="191">
        <v>1289886</v>
      </c>
      <c r="I825" s="191">
        <v>1108</v>
      </c>
    </row>
    <row r="826" spans="1:9" ht="15">
      <c r="A826" s="43">
        <v>824</v>
      </c>
      <c r="B826" s="66" t="s">
        <v>1696</v>
      </c>
      <c r="C826" s="66" t="s">
        <v>1696</v>
      </c>
      <c r="D826" s="309">
        <v>44623</v>
      </c>
      <c r="E826" s="299" t="s">
        <v>30</v>
      </c>
      <c r="F826" s="300">
        <v>44</v>
      </c>
      <c r="G826" s="125">
        <v>1</v>
      </c>
      <c r="H826" s="320">
        <v>1288665</v>
      </c>
      <c r="I826" s="320">
        <v>865</v>
      </c>
    </row>
    <row r="827" spans="1:9" ht="15">
      <c r="A827" s="43">
        <v>825</v>
      </c>
      <c r="B827" s="48" t="s">
        <v>16</v>
      </c>
      <c r="C827" s="48" t="s">
        <v>17</v>
      </c>
      <c r="D827" s="150">
        <v>44322</v>
      </c>
      <c r="E827" s="49" t="s">
        <v>15</v>
      </c>
      <c r="F827" s="50">
        <v>25</v>
      </c>
      <c r="G827" s="125">
        <v>1</v>
      </c>
      <c r="H827" s="145">
        <v>1283435</v>
      </c>
      <c r="I827" s="145">
        <v>974</v>
      </c>
    </row>
    <row r="828" spans="1:9" ht="15">
      <c r="A828" s="43">
        <v>826</v>
      </c>
      <c r="B828" s="48" t="s">
        <v>1645</v>
      </c>
      <c r="C828" s="48" t="s">
        <v>1646</v>
      </c>
      <c r="D828" s="184">
        <v>44553</v>
      </c>
      <c r="E828" s="44" t="s">
        <v>37</v>
      </c>
      <c r="F828" s="376"/>
      <c r="G828" s="125">
        <v>1</v>
      </c>
      <c r="H828" s="191">
        <v>1270960</v>
      </c>
      <c r="I828" s="191">
        <v>1091</v>
      </c>
    </row>
    <row r="829" spans="1:9" ht="15">
      <c r="A829" s="43">
        <v>827</v>
      </c>
      <c r="B829" s="48" t="s">
        <v>574</v>
      </c>
      <c r="C829" s="48" t="s">
        <v>575</v>
      </c>
      <c r="D829" s="150">
        <v>43468</v>
      </c>
      <c r="E829" s="44" t="s">
        <v>30</v>
      </c>
      <c r="F829" s="98">
        <v>9</v>
      </c>
      <c r="G829" s="125">
        <v>1</v>
      </c>
      <c r="H829" s="143">
        <v>1268675</v>
      </c>
      <c r="I829" s="143">
        <v>890</v>
      </c>
    </row>
    <row r="830" spans="1:9" ht="15">
      <c r="A830" s="43">
        <v>828</v>
      </c>
      <c r="B830" s="65" t="s">
        <v>273</v>
      </c>
      <c r="C830" s="65" t="s">
        <v>274</v>
      </c>
      <c r="D830" s="152">
        <v>43762</v>
      </c>
      <c r="E830" s="44" t="s">
        <v>37</v>
      </c>
      <c r="F830" s="50"/>
      <c r="G830" s="125">
        <v>1</v>
      </c>
      <c r="H830" s="141">
        <v>1244709</v>
      </c>
      <c r="I830" s="141">
        <v>983</v>
      </c>
    </row>
    <row r="831" spans="1:9" ht="15">
      <c r="A831" s="43">
        <v>829</v>
      </c>
      <c r="B831" s="65" t="s">
        <v>553</v>
      </c>
      <c r="C831" s="65" t="s">
        <v>554</v>
      </c>
      <c r="D831" s="152">
        <v>43482</v>
      </c>
      <c r="E831" s="65" t="s">
        <v>37</v>
      </c>
      <c r="F831" s="50"/>
      <c r="G831" s="125">
        <v>1</v>
      </c>
      <c r="H831" s="141">
        <v>1232874</v>
      </c>
      <c r="I831" s="141">
        <v>922</v>
      </c>
    </row>
    <row r="832" spans="1:9" ht="15">
      <c r="A832" s="43">
        <v>830</v>
      </c>
      <c r="B832" s="65" t="s">
        <v>993</v>
      </c>
      <c r="C832" s="65" t="s">
        <v>993</v>
      </c>
      <c r="D832" s="152">
        <v>43006</v>
      </c>
      <c r="E832" s="52" t="s">
        <v>804</v>
      </c>
      <c r="F832" s="146"/>
      <c r="G832" s="125">
        <v>1</v>
      </c>
      <c r="H832" s="141">
        <v>1208000</v>
      </c>
      <c r="I832" s="141">
        <v>922</v>
      </c>
    </row>
    <row r="833" spans="1:9" ht="15">
      <c r="A833" s="43">
        <v>831</v>
      </c>
      <c r="B833" s="65" t="s">
        <v>823</v>
      </c>
      <c r="C833" s="65" t="s">
        <v>824</v>
      </c>
      <c r="D833" s="152">
        <v>43188</v>
      </c>
      <c r="E833" s="44" t="s">
        <v>37</v>
      </c>
      <c r="F833" s="50"/>
      <c r="G833" s="125">
        <v>1</v>
      </c>
      <c r="H833" s="141">
        <v>1191620</v>
      </c>
      <c r="I833" s="141">
        <v>885</v>
      </c>
    </row>
    <row r="834" spans="1:9" ht="15">
      <c r="A834" s="43">
        <v>832</v>
      </c>
      <c r="B834" s="121" t="s">
        <v>1494</v>
      </c>
      <c r="C834" s="121" t="s">
        <v>1495</v>
      </c>
      <c r="D834" s="232">
        <v>44406</v>
      </c>
      <c r="E834" s="44" t="s">
        <v>37</v>
      </c>
      <c r="F834" s="50"/>
      <c r="G834" s="125">
        <v>1</v>
      </c>
      <c r="H834" s="191">
        <v>1162070</v>
      </c>
      <c r="I834" s="191">
        <v>829</v>
      </c>
    </row>
    <row r="835" spans="1:9" ht="15">
      <c r="A835" s="43">
        <v>833</v>
      </c>
      <c r="B835" s="121" t="s">
        <v>1634</v>
      </c>
      <c r="C835" s="121" t="s">
        <v>1634</v>
      </c>
      <c r="D835" s="226">
        <v>44546</v>
      </c>
      <c r="E835" s="44" t="s">
        <v>284</v>
      </c>
      <c r="F835" s="332">
        <v>27</v>
      </c>
      <c r="G835" s="125">
        <v>1</v>
      </c>
      <c r="H835" s="191">
        <v>1161485</v>
      </c>
      <c r="I835" s="191">
        <v>776</v>
      </c>
    </row>
    <row r="836" spans="1:9" ht="15">
      <c r="A836" s="43">
        <v>834</v>
      </c>
      <c r="B836" s="189" t="s">
        <v>1364</v>
      </c>
      <c r="C836" s="189" t="s">
        <v>1365</v>
      </c>
      <c r="D836" s="244">
        <v>42691</v>
      </c>
      <c r="E836" s="123" t="s">
        <v>37</v>
      </c>
      <c r="F836" s="124"/>
      <c r="G836" s="125">
        <v>1</v>
      </c>
      <c r="H836" s="131">
        <v>1150753</v>
      </c>
      <c r="I836" s="131">
        <v>952</v>
      </c>
    </row>
    <row r="837" spans="1:9" ht="15">
      <c r="A837" s="43">
        <v>835</v>
      </c>
      <c r="B837" s="66" t="s">
        <v>315</v>
      </c>
      <c r="C837" s="66" t="s">
        <v>316</v>
      </c>
      <c r="D837" s="152">
        <v>43734</v>
      </c>
      <c r="E837" s="174" t="s">
        <v>21</v>
      </c>
      <c r="F837" s="98">
        <v>17</v>
      </c>
      <c r="G837" s="125">
        <v>1</v>
      </c>
      <c r="H837" s="141">
        <v>1146820</v>
      </c>
      <c r="I837" s="141">
        <v>913</v>
      </c>
    </row>
    <row r="838" spans="1:9" ht="15">
      <c r="A838" s="43">
        <v>836</v>
      </c>
      <c r="B838" s="66" t="s">
        <v>1519</v>
      </c>
      <c r="C838" s="66" t="s">
        <v>1520</v>
      </c>
      <c r="D838" s="209">
        <v>44434</v>
      </c>
      <c r="E838" s="122" t="s">
        <v>30</v>
      </c>
      <c r="F838" s="50">
        <v>11</v>
      </c>
      <c r="G838" s="125">
        <v>1</v>
      </c>
      <c r="H838" s="191">
        <v>1145550</v>
      </c>
      <c r="I838" s="191">
        <v>905</v>
      </c>
    </row>
    <row r="839" spans="1:9" ht="15">
      <c r="A839" s="43">
        <v>837</v>
      </c>
      <c r="B839" s="66" t="s">
        <v>1673</v>
      </c>
      <c r="C839" s="367" t="s">
        <v>1674</v>
      </c>
      <c r="D839" s="209">
        <v>44588</v>
      </c>
      <c r="E839" s="44" t="s">
        <v>30</v>
      </c>
      <c r="F839" s="50">
        <v>24</v>
      </c>
      <c r="G839" s="125">
        <v>1</v>
      </c>
      <c r="H839" s="191">
        <v>1144190</v>
      </c>
      <c r="I839" s="191">
        <v>861</v>
      </c>
    </row>
    <row r="840" spans="1:9" ht="15">
      <c r="A840" s="43">
        <v>838</v>
      </c>
      <c r="B840" s="66" t="s">
        <v>1015</v>
      </c>
      <c r="C840" s="66" t="s">
        <v>1016</v>
      </c>
      <c r="D840" s="152">
        <v>42992</v>
      </c>
      <c r="E840" s="49" t="s">
        <v>30</v>
      </c>
      <c r="F840" s="50">
        <v>3</v>
      </c>
      <c r="G840" s="125">
        <v>1</v>
      </c>
      <c r="H840" s="141">
        <v>1135355</v>
      </c>
      <c r="I840" s="141">
        <v>715</v>
      </c>
    </row>
    <row r="841" spans="1:9" ht="15">
      <c r="A841" s="43">
        <v>839</v>
      </c>
      <c r="B841" s="122" t="s">
        <v>163</v>
      </c>
      <c r="C841" s="122" t="s">
        <v>164</v>
      </c>
      <c r="D841" s="153">
        <v>43888</v>
      </c>
      <c r="E841" s="122" t="s">
        <v>37</v>
      </c>
      <c r="F841" s="124"/>
      <c r="G841" s="125">
        <v>1</v>
      </c>
      <c r="H841" s="141">
        <v>1133892</v>
      </c>
      <c r="I841" s="142">
        <v>940</v>
      </c>
    </row>
    <row r="842" spans="1:9" ht="15">
      <c r="A842" s="43">
        <v>840</v>
      </c>
      <c r="B842" s="122" t="s">
        <v>1366</v>
      </c>
      <c r="C842" s="122" t="s">
        <v>1366</v>
      </c>
      <c r="D842" s="228">
        <v>42761</v>
      </c>
      <c r="E842" s="122" t="s">
        <v>1367</v>
      </c>
      <c r="F842" s="325">
        <v>12</v>
      </c>
      <c r="G842" s="125">
        <v>1</v>
      </c>
      <c r="H842" s="131">
        <v>1094510</v>
      </c>
      <c r="I842" s="131">
        <v>1385</v>
      </c>
    </row>
    <row r="843" spans="1:9" ht="15">
      <c r="A843" s="43">
        <v>841</v>
      </c>
      <c r="B843" s="122" t="s">
        <v>275</v>
      </c>
      <c r="C843" s="122" t="s">
        <v>276</v>
      </c>
      <c r="D843" s="153">
        <v>43769</v>
      </c>
      <c r="E843" s="122" t="s">
        <v>30</v>
      </c>
      <c r="F843" s="124">
        <v>9</v>
      </c>
      <c r="G843" s="125">
        <v>1</v>
      </c>
      <c r="H843" s="143">
        <v>1082864</v>
      </c>
      <c r="I843" s="143">
        <v>844</v>
      </c>
    </row>
    <row r="844" spans="1:9" ht="15">
      <c r="A844" s="43">
        <v>842</v>
      </c>
      <c r="B844" s="44" t="s">
        <v>899</v>
      </c>
      <c r="C844" s="44" t="s">
        <v>899</v>
      </c>
      <c r="D844" s="150">
        <v>43111</v>
      </c>
      <c r="E844" s="44" t="s">
        <v>37</v>
      </c>
      <c r="F844" s="98"/>
      <c r="G844" s="125">
        <v>1</v>
      </c>
      <c r="H844" s="141">
        <v>1068490</v>
      </c>
      <c r="I844" s="141">
        <v>906</v>
      </c>
    </row>
    <row r="845" spans="1:9" ht="15">
      <c r="A845" s="43">
        <v>843</v>
      </c>
      <c r="B845" s="366" t="s">
        <v>645</v>
      </c>
      <c r="C845" s="366" t="s">
        <v>646</v>
      </c>
      <c r="D845" s="241">
        <v>43419</v>
      </c>
      <c r="E845" s="122" t="s">
        <v>21</v>
      </c>
      <c r="F845" s="229"/>
      <c r="G845" s="125">
        <v>1</v>
      </c>
      <c r="H845" s="143">
        <v>1065370</v>
      </c>
      <c r="I845" s="143">
        <v>763</v>
      </c>
    </row>
    <row r="846" spans="1:9" ht="15">
      <c r="A846" s="43">
        <v>844</v>
      </c>
      <c r="B846" s="121" t="s">
        <v>181</v>
      </c>
      <c r="C846" s="121" t="s">
        <v>182</v>
      </c>
      <c r="D846" s="228">
        <v>43881</v>
      </c>
      <c r="E846" s="122" t="s">
        <v>30</v>
      </c>
      <c r="F846" s="124">
        <v>17</v>
      </c>
      <c r="G846" s="125">
        <v>1</v>
      </c>
      <c r="H846" s="141">
        <v>1052680</v>
      </c>
      <c r="I846" s="141">
        <v>665</v>
      </c>
    </row>
    <row r="847" spans="1:9" ht="15">
      <c r="A847" s="43">
        <v>845</v>
      </c>
      <c r="B847" s="121" t="s">
        <v>189</v>
      </c>
      <c r="C847" s="121" t="s">
        <v>190</v>
      </c>
      <c r="D847" s="153">
        <v>43867</v>
      </c>
      <c r="E847" s="122" t="s">
        <v>30</v>
      </c>
      <c r="F847" s="124">
        <v>16</v>
      </c>
      <c r="G847" s="125">
        <v>1</v>
      </c>
      <c r="H847" s="141">
        <v>1037000</v>
      </c>
      <c r="I847" s="141">
        <v>707</v>
      </c>
    </row>
    <row r="848" spans="1:9" ht="15">
      <c r="A848" s="43">
        <v>846</v>
      </c>
      <c r="B848" s="121" t="s">
        <v>387</v>
      </c>
      <c r="C848" s="121" t="s">
        <v>388</v>
      </c>
      <c r="D848" s="153">
        <v>43643</v>
      </c>
      <c r="E848" s="122" t="s">
        <v>30</v>
      </c>
      <c r="F848" s="124">
        <v>11</v>
      </c>
      <c r="G848" s="125">
        <v>1</v>
      </c>
      <c r="H848" s="141">
        <v>1032350</v>
      </c>
      <c r="I848" s="142">
        <v>740</v>
      </c>
    </row>
    <row r="849" spans="1:9" ht="15">
      <c r="A849" s="43">
        <v>847</v>
      </c>
      <c r="B849" s="122" t="s">
        <v>1368</v>
      </c>
      <c r="C849" s="122" t="s">
        <v>1369</v>
      </c>
      <c r="D849" s="153">
        <v>42712</v>
      </c>
      <c r="E849" s="122" t="s">
        <v>37</v>
      </c>
      <c r="F849" s="170"/>
      <c r="G849" s="125">
        <v>1</v>
      </c>
      <c r="H849" s="141">
        <v>1018860</v>
      </c>
      <c r="I849" s="141">
        <v>867</v>
      </c>
    </row>
    <row r="850" spans="1:9" ht="15">
      <c r="A850" s="43">
        <v>848</v>
      </c>
      <c r="B850" s="121" t="s">
        <v>117</v>
      </c>
      <c r="C850" s="121" t="s">
        <v>118</v>
      </c>
      <c r="D850" s="153">
        <v>44042</v>
      </c>
      <c r="E850" s="122" t="s">
        <v>30</v>
      </c>
      <c r="F850" s="124">
        <v>18</v>
      </c>
      <c r="G850" s="125">
        <v>1</v>
      </c>
      <c r="H850" s="141">
        <v>1016040</v>
      </c>
      <c r="I850" s="143">
        <v>614</v>
      </c>
    </row>
    <row r="851" spans="1:9" ht="15">
      <c r="A851" s="43">
        <v>849</v>
      </c>
      <c r="B851" s="121" t="s">
        <v>1075</v>
      </c>
      <c r="C851" s="121" t="s">
        <v>1076</v>
      </c>
      <c r="D851" s="153">
        <v>42915</v>
      </c>
      <c r="E851" s="123" t="s">
        <v>30</v>
      </c>
      <c r="F851" s="124">
        <v>4</v>
      </c>
      <c r="G851" s="125">
        <v>1</v>
      </c>
      <c r="H851" s="141">
        <v>1011365</v>
      </c>
      <c r="I851" s="141">
        <v>626</v>
      </c>
    </row>
    <row r="852" spans="1:9" ht="15">
      <c r="A852" s="43">
        <v>850</v>
      </c>
      <c r="B852" s="121" t="s">
        <v>1454</v>
      </c>
      <c r="C852" s="121" t="s">
        <v>1455</v>
      </c>
      <c r="D852" s="153">
        <v>44378</v>
      </c>
      <c r="E852" s="122" t="s">
        <v>178</v>
      </c>
      <c r="F852" s="124">
        <v>85</v>
      </c>
      <c r="G852" s="125">
        <v>1</v>
      </c>
      <c r="H852" s="206">
        <v>989820</v>
      </c>
      <c r="I852" s="206">
        <v>782</v>
      </c>
    </row>
    <row r="853" spans="1:9" ht="15">
      <c r="A853" s="43">
        <v>851</v>
      </c>
      <c r="B853" s="65" t="s">
        <v>253</v>
      </c>
      <c r="C853" s="65" t="s">
        <v>254</v>
      </c>
      <c r="D853" s="152">
        <v>43797</v>
      </c>
      <c r="E853" s="65" t="s">
        <v>196</v>
      </c>
      <c r="F853" s="50">
        <v>10</v>
      </c>
      <c r="G853" s="125">
        <v>1</v>
      </c>
      <c r="H853" s="141">
        <v>963145</v>
      </c>
      <c r="I853" s="141">
        <v>631</v>
      </c>
    </row>
    <row r="854" spans="1:9" ht="15">
      <c r="A854" s="43">
        <v>852</v>
      </c>
      <c r="B854" s="53" t="s">
        <v>1168</v>
      </c>
      <c r="C854" s="53" t="s">
        <v>1169</v>
      </c>
      <c r="D854" s="150">
        <v>42796</v>
      </c>
      <c r="E854" s="49" t="s">
        <v>30</v>
      </c>
      <c r="F854" s="50">
        <v>4</v>
      </c>
      <c r="G854" s="125">
        <v>1</v>
      </c>
      <c r="H854" s="141">
        <v>962550</v>
      </c>
      <c r="I854" s="141">
        <v>594</v>
      </c>
    </row>
    <row r="855" spans="1:9" ht="15">
      <c r="A855" s="43">
        <v>853</v>
      </c>
      <c r="B855" s="48" t="s">
        <v>133</v>
      </c>
      <c r="C855" s="48" t="s">
        <v>134</v>
      </c>
      <c r="D855" s="150">
        <v>44028</v>
      </c>
      <c r="E855" s="49" t="s">
        <v>30</v>
      </c>
      <c r="F855" s="104">
        <v>23</v>
      </c>
      <c r="G855" s="190">
        <v>1</v>
      </c>
      <c r="H855" s="205">
        <v>916760</v>
      </c>
      <c r="I855" s="207">
        <v>613</v>
      </c>
    </row>
    <row r="856" spans="1:9" ht="15">
      <c r="A856" s="43">
        <v>854</v>
      </c>
      <c r="B856" s="44" t="s">
        <v>1149</v>
      </c>
      <c r="C856" s="44" t="s">
        <v>1150</v>
      </c>
      <c r="D856" s="150">
        <v>42820</v>
      </c>
      <c r="E856" s="44" t="s">
        <v>37</v>
      </c>
      <c r="F856" s="51"/>
      <c r="G856" s="125">
        <v>1</v>
      </c>
      <c r="H856" s="141">
        <v>913160</v>
      </c>
      <c r="I856" s="141">
        <v>770</v>
      </c>
    </row>
    <row r="857" spans="1:9" ht="15">
      <c r="A857" s="43">
        <v>855</v>
      </c>
      <c r="B857" s="121" t="s">
        <v>503</v>
      </c>
      <c r="C857" s="121" t="s">
        <v>504</v>
      </c>
      <c r="D857" s="153">
        <v>43545</v>
      </c>
      <c r="E857" s="122" t="s">
        <v>30</v>
      </c>
      <c r="F857" s="124">
        <v>14</v>
      </c>
      <c r="G857" s="125">
        <v>1</v>
      </c>
      <c r="H857" s="141">
        <v>889860</v>
      </c>
      <c r="I857" s="141">
        <v>828</v>
      </c>
    </row>
    <row r="858" spans="1:9" ht="15">
      <c r="A858" s="43">
        <v>856</v>
      </c>
      <c r="B858" s="121" t="s">
        <v>344</v>
      </c>
      <c r="C858" s="121" t="s">
        <v>345</v>
      </c>
      <c r="D858" s="153">
        <v>43685</v>
      </c>
      <c r="E858" s="122" t="s">
        <v>21</v>
      </c>
      <c r="F858" s="124"/>
      <c r="G858" s="125">
        <v>1</v>
      </c>
      <c r="H858" s="143">
        <v>881270</v>
      </c>
      <c r="I858" s="143">
        <v>723</v>
      </c>
    </row>
    <row r="859" spans="1:9" ht="15">
      <c r="A859" s="43">
        <v>857</v>
      </c>
      <c r="B859" s="121" t="s">
        <v>1699</v>
      </c>
      <c r="C859" s="121" t="s">
        <v>1700</v>
      </c>
      <c r="D859" s="226">
        <v>44630</v>
      </c>
      <c r="E859" s="122" t="s">
        <v>37</v>
      </c>
      <c r="F859" s="229"/>
      <c r="G859" s="125">
        <v>1</v>
      </c>
      <c r="H859" s="191">
        <v>880650</v>
      </c>
      <c r="I859" s="191">
        <v>628</v>
      </c>
    </row>
    <row r="860" spans="1:9" ht="15">
      <c r="A860" s="43">
        <v>858</v>
      </c>
      <c r="B860" s="66" t="s">
        <v>171</v>
      </c>
      <c r="C860" s="66" t="s">
        <v>172</v>
      </c>
      <c r="D860" s="152">
        <v>43867</v>
      </c>
      <c r="E860" s="65" t="s">
        <v>21</v>
      </c>
      <c r="F860" s="50">
        <v>16</v>
      </c>
      <c r="G860" s="125">
        <v>1</v>
      </c>
      <c r="H860" s="141">
        <v>852000</v>
      </c>
      <c r="I860" s="141">
        <v>611</v>
      </c>
    </row>
    <row r="861" spans="1:9" ht="15">
      <c r="A861" s="43">
        <v>859</v>
      </c>
      <c r="B861" s="48" t="s">
        <v>20</v>
      </c>
      <c r="C861" s="48" t="s">
        <v>20</v>
      </c>
      <c r="D861" s="150">
        <v>44329</v>
      </c>
      <c r="E861" s="44" t="s">
        <v>21</v>
      </c>
      <c r="F861" s="50"/>
      <c r="G861" s="125">
        <v>1</v>
      </c>
      <c r="H861" s="145">
        <v>851440</v>
      </c>
      <c r="I861" s="145">
        <v>1079</v>
      </c>
    </row>
    <row r="862" spans="1:9" ht="15">
      <c r="A862" s="43">
        <v>860</v>
      </c>
      <c r="B862" s="121" t="s">
        <v>1512</v>
      </c>
      <c r="C862" s="121" t="s">
        <v>1513</v>
      </c>
      <c r="D862" s="226">
        <v>44420</v>
      </c>
      <c r="E862" s="44" t="s">
        <v>21</v>
      </c>
      <c r="F862" s="124"/>
      <c r="G862" s="125">
        <v>1</v>
      </c>
      <c r="H862" s="191">
        <v>843590</v>
      </c>
      <c r="I862" s="191">
        <v>815</v>
      </c>
    </row>
    <row r="863" spans="1:9" ht="15">
      <c r="A863" s="43">
        <v>861</v>
      </c>
      <c r="B863" s="121" t="s">
        <v>559</v>
      </c>
      <c r="C863" s="121" t="s">
        <v>560</v>
      </c>
      <c r="D863" s="153">
        <v>43489</v>
      </c>
      <c r="E863" s="122" t="s">
        <v>30</v>
      </c>
      <c r="F863" s="124">
        <v>25</v>
      </c>
      <c r="G863" s="125">
        <v>1</v>
      </c>
      <c r="H863" s="143">
        <v>842887</v>
      </c>
      <c r="I863" s="143">
        <v>466</v>
      </c>
    </row>
    <row r="864" spans="1:9" ht="15">
      <c r="A864" s="43">
        <v>862</v>
      </c>
      <c r="B864" s="277" t="s">
        <v>1370</v>
      </c>
      <c r="C864" s="202" t="s">
        <v>1370</v>
      </c>
      <c r="D864" s="153">
        <v>42719</v>
      </c>
      <c r="E864" s="123" t="s">
        <v>37</v>
      </c>
      <c r="F864" s="170"/>
      <c r="G864" s="125">
        <v>1</v>
      </c>
      <c r="H864" s="141">
        <v>812260</v>
      </c>
      <c r="I864" s="141">
        <v>738</v>
      </c>
    </row>
    <row r="865" spans="1:9" ht="15">
      <c r="A865" s="43">
        <v>863</v>
      </c>
      <c r="B865" s="122" t="s">
        <v>836</v>
      </c>
      <c r="C865" s="122" t="s">
        <v>837</v>
      </c>
      <c r="D865" s="153">
        <v>43174</v>
      </c>
      <c r="E865" s="122" t="s">
        <v>37</v>
      </c>
      <c r="F865" s="124"/>
      <c r="G865" s="125">
        <v>1</v>
      </c>
      <c r="H865" s="141">
        <v>811540</v>
      </c>
      <c r="I865" s="141">
        <v>712</v>
      </c>
    </row>
    <row r="866" spans="1:9" ht="15">
      <c r="A866" s="43">
        <v>864</v>
      </c>
      <c r="B866" s="122" t="s">
        <v>266</v>
      </c>
      <c r="C866" s="122" t="s">
        <v>267</v>
      </c>
      <c r="D866" s="153">
        <v>43783</v>
      </c>
      <c r="E866" s="44" t="s">
        <v>30</v>
      </c>
      <c r="F866" s="124">
        <v>15</v>
      </c>
      <c r="G866" s="125">
        <v>1</v>
      </c>
      <c r="H866" s="143">
        <v>794148</v>
      </c>
      <c r="I866" s="143">
        <v>631</v>
      </c>
    </row>
    <row r="867" spans="1:9" ht="15">
      <c r="A867" s="43">
        <v>865</v>
      </c>
      <c r="B867" s="66" t="s">
        <v>1544</v>
      </c>
      <c r="C867" s="66" t="s">
        <v>1544</v>
      </c>
      <c r="D867" s="209">
        <v>44448</v>
      </c>
      <c r="E867" s="65" t="s">
        <v>284</v>
      </c>
      <c r="F867" s="50">
        <v>24</v>
      </c>
      <c r="G867" s="125">
        <v>1</v>
      </c>
      <c r="H867" s="191">
        <v>772300</v>
      </c>
      <c r="I867" s="191">
        <v>1020</v>
      </c>
    </row>
    <row r="868" spans="1:9" ht="15">
      <c r="A868" s="43">
        <v>866</v>
      </c>
      <c r="B868" s="63" t="s">
        <v>1112</v>
      </c>
      <c r="C868" s="63" t="s">
        <v>1113</v>
      </c>
      <c r="D868" s="150">
        <v>42852</v>
      </c>
      <c r="E868" s="49" t="s">
        <v>30</v>
      </c>
      <c r="F868" s="50">
        <v>16</v>
      </c>
      <c r="G868" s="125">
        <v>1</v>
      </c>
      <c r="H868" s="141">
        <v>762640</v>
      </c>
      <c r="I868" s="141">
        <v>724</v>
      </c>
    </row>
    <row r="869" spans="1:9" ht="15">
      <c r="A869" s="43">
        <v>867</v>
      </c>
      <c r="B869" s="121" t="s">
        <v>605</v>
      </c>
      <c r="C869" s="121" t="s">
        <v>606</v>
      </c>
      <c r="D869" s="153">
        <v>43419</v>
      </c>
      <c r="E869" s="122" t="s">
        <v>37</v>
      </c>
      <c r="F869" s="124"/>
      <c r="G869" s="125">
        <v>1</v>
      </c>
      <c r="H869" s="143">
        <v>728310</v>
      </c>
      <c r="I869" s="143">
        <v>552</v>
      </c>
    </row>
    <row r="870" spans="1:9" ht="15">
      <c r="A870" s="43">
        <v>868</v>
      </c>
      <c r="B870" s="66" t="s">
        <v>1118</v>
      </c>
      <c r="C870" s="66" t="s">
        <v>1119</v>
      </c>
      <c r="D870" s="152">
        <v>42852</v>
      </c>
      <c r="E870" s="174" t="s">
        <v>21</v>
      </c>
      <c r="F870" s="50"/>
      <c r="G870" s="125">
        <v>1</v>
      </c>
      <c r="H870" s="141">
        <v>718855</v>
      </c>
      <c r="I870" s="142">
        <v>581</v>
      </c>
    </row>
    <row r="871" spans="1:9" ht="15">
      <c r="A871" s="43">
        <v>869</v>
      </c>
      <c r="B871" s="66" t="s">
        <v>22</v>
      </c>
      <c r="C871" s="66" t="s">
        <v>23</v>
      </c>
      <c r="D871" s="152">
        <v>44329</v>
      </c>
      <c r="E871" s="44" t="s">
        <v>21</v>
      </c>
      <c r="F871" s="50"/>
      <c r="G871" s="125">
        <v>1</v>
      </c>
      <c r="H871" s="145">
        <v>706175</v>
      </c>
      <c r="I871" s="145">
        <v>490</v>
      </c>
    </row>
    <row r="872" spans="1:9" ht="15">
      <c r="A872" s="43">
        <v>870</v>
      </c>
      <c r="B872" s="122" t="s">
        <v>450</v>
      </c>
      <c r="C872" s="122" t="s">
        <v>451</v>
      </c>
      <c r="D872" s="153">
        <v>43580</v>
      </c>
      <c r="E872" s="122" t="s">
        <v>260</v>
      </c>
      <c r="F872" s="124"/>
      <c r="G872" s="125">
        <v>1</v>
      </c>
      <c r="H872" s="141">
        <v>665010</v>
      </c>
      <c r="I872" s="142">
        <v>537</v>
      </c>
    </row>
    <row r="873" spans="1:9" ht="15">
      <c r="A873" s="43">
        <v>871</v>
      </c>
      <c r="B873" s="121" t="s">
        <v>211</v>
      </c>
      <c r="C873" s="121" t="s">
        <v>211</v>
      </c>
      <c r="D873" s="153">
        <v>43846</v>
      </c>
      <c r="E873" s="122" t="s">
        <v>21</v>
      </c>
      <c r="F873" s="124">
        <v>13</v>
      </c>
      <c r="G873" s="125">
        <v>1</v>
      </c>
      <c r="H873" s="141">
        <v>631190</v>
      </c>
      <c r="I873" s="141">
        <v>540</v>
      </c>
    </row>
    <row r="874" spans="1:9" ht="15">
      <c r="A874" s="43">
        <v>872</v>
      </c>
      <c r="B874" s="121" t="s">
        <v>1409</v>
      </c>
      <c r="C874" s="121" t="s">
        <v>1410</v>
      </c>
      <c r="D874" s="153">
        <v>44336</v>
      </c>
      <c r="E874" s="122" t="s">
        <v>30</v>
      </c>
      <c r="F874" s="124">
        <v>15</v>
      </c>
      <c r="G874" s="125">
        <v>1</v>
      </c>
      <c r="H874" s="145">
        <v>600850</v>
      </c>
      <c r="I874" s="145">
        <v>415</v>
      </c>
    </row>
    <row r="875" spans="1:9" ht="15">
      <c r="A875" s="43">
        <v>873</v>
      </c>
      <c r="B875" s="121" t="s">
        <v>1086</v>
      </c>
      <c r="C875" s="121" t="s">
        <v>1087</v>
      </c>
      <c r="D875" s="153">
        <v>42894</v>
      </c>
      <c r="E875" s="123" t="s">
        <v>37</v>
      </c>
      <c r="F875" s="124">
        <v>1</v>
      </c>
      <c r="G875" s="125">
        <v>1</v>
      </c>
      <c r="H875" s="143">
        <v>595430</v>
      </c>
      <c r="I875" s="143">
        <v>443</v>
      </c>
    </row>
    <row r="876" spans="1:9" ht="15">
      <c r="A876" s="43">
        <v>874</v>
      </c>
      <c r="B876" s="121" t="s">
        <v>1716</v>
      </c>
      <c r="C876" s="121" t="s">
        <v>1717</v>
      </c>
      <c r="D876" s="226">
        <v>44651</v>
      </c>
      <c r="E876" s="122" t="s">
        <v>30</v>
      </c>
      <c r="F876" s="124">
        <v>19</v>
      </c>
      <c r="G876" s="125">
        <v>1</v>
      </c>
      <c r="H876" s="191">
        <v>595280</v>
      </c>
      <c r="I876" s="191">
        <v>349</v>
      </c>
    </row>
    <row r="877" spans="1:9" ht="15">
      <c r="A877" s="43">
        <v>875</v>
      </c>
      <c r="B877" s="122" t="s">
        <v>261</v>
      </c>
      <c r="C877" s="122" t="s">
        <v>262</v>
      </c>
      <c r="D877" s="153">
        <v>43790</v>
      </c>
      <c r="E877" s="122" t="s">
        <v>21</v>
      </c>
      <c r="F877" s="124">
        <v>11</v>
      </c>
      <c r="G877" s="125">
        <v>1</v>
      </c>
      <c r="H877" s="141">
        <v>589280</v>
      </c>
      <c r="I877" s="141">
        <v>527</v>
      </c>
    </row>
    <row r="878" spans="1:9" ht="15">
      <c r="A878" s="43">
        <v>876</v>
      </c>
      <c r="B878" s="122" t="s">
        <v>710</v>
      </c>
      <c r="C878" s="122" t="s">
        <v>710</v>
      </c>
      <c r="D878" s="153">
        <v>43370</v>
      </c>
      <c r="E878" s="122" t="s">
        <v>21</v>
      </c>
      <c r="F878" s="333"/>
      <c r="G878" s="125">
        <v>1</v>
      </c>
      <c r="H878" s="141">
        <v>580250</v>
      </c>
      <c r="I878" s="141">
        <v>1079</v>
      </c>
    </row>
    <row r="879" spans="1:9" ht="15">
      <c r="A879" s="43">
        <v>877</v>
      </c>
      <c r="B879" s="121" t="s">
        <v>1407</v>
      </c>
      <c r="C879" s="121" t="s">
        <v>1407</v>
      </c>
      <c r="D879" s="153">
        <v>44336</v>
      </c>
      <c r="E879" s="122" t="s">
        <v>1408</v>
      </c>
      <c r="F879" s="229"/>
      <c r="G879" s="125">
        <v>1</v>
      </c>
      <c r="H879" s="145">
        <v>569120</v>
      </c>
      <c r="I879" s="145">
        <v>423</v>
      </c>
    </row>
    <row r="880" spans="1:9" ht="15">
      <c r="A880" s="43">
        <v>878</v>
      </c>
      <c r="B880" s="65" t="s">
        <v>734</v>
      </c>
      <c r="C880" s="65" t="s">
        <v>734</v>
      </c>
      <c r="D880" s="152">
        <v>43328</v>
      </c>
      <c r="E880" s="65" t="s">
        <v>37</v>
      </c>
      <c r="F880" s="50"/>
      <c r="G880" s="125">
        <v>1</v>
      </c>
      <c r="H880" s="141">
        <v>545263</v>
      </c>
      <c r="I880" s="141">
        <v>449</v>
      </c>
    </row>
    <row r="881" spans="1:9" ht="15">
      <c r="A881" s="43">
        <v>879</v>
      </c>
      <c r="B881" s="44" t="s">
        <v>1371</v>
      </c>
      <c r="C881" s="44" t="s">
        <v>1372</v>
      </c>
      <c r="D881" s="150">
        <v>42768</v>
      </c>
      <c r="E881" s="44" t="s">
        <v>30</v>
      </c>
      <c r="F881" s="247">
        <v>4</v>
      </c>
      <c r="G881" s="125">
        <v>1</v>
      </c>
      <c r="H881" s="46">
        <v>517760</v>
      </c>
      <c r="I881" s="46">
        <v>424</v>
      </c>
    </row>
    <row r="882" spans="1:9" ht="15">
      <c r="A882" s="43">
        <v>880</v>
      </c>
      <c r="B882" s="44" t="s">
        <v>747</v>
      </c>
      <c r="C882" s="44" t="s">
        <v>748</v>
      </c>
      <c r="D882" s="150">
        <v>43307</v>
      </c>
      <c r="E882" s="44" t="s">
        <v>37</v>
      </c>
      <c r="F882" s="99"/>
      <c r="G882" s="125">
        <v>1</v>
      </c>
      <c r="H882" s="137">
        <v>467960</v>
      </c>
      <c r="I882" s="137">
        <v>339</v>
      </c>
    </row>
    <row r="883" spans="1:9" ht="15">
      <c r="A883" s="43">
        <v>881</v>
      </c>
      <c r="B883" s="121" t="s">
        <v>26</v>
      </c>
      <c r="C883" s="121" t="s">
        <v>27</v>
      </c>
      <c r="D883" s="153">
        <v>44329</v>
      </c>
      <c r="E883" s="122" t="s">
        <v>21</v>
      </c>
      <c r="F883" s="124"/>
      <c r="G883" s="125">
        <v>1</v>
      </c>
      <c r="H883" s="145">
        <v>453090</v>
      </c>
      <c r="I883" s="145">
        <v>269</v>
      </c>
    </row>
    <row r="884" spans="1:9" ht="15">
      <c r="A884" s="43">
        <v>882</v>
      </c>
      <c r="B884" s="122" t="s">
        <v>444</v>
      </c>
      <c r="C884" s="122" t="s">
        <v>445</v>
      </c>
      <c r="D884" s="153">
        <v>43601</v>
      </c>
      <c r="E884" s="122" t="s">
        <v>21</v>
      </c>
      <c r="F884" s="124"/>
      <c r="G884" s="125">
        <v>1</v>
      </c>
      <c r="H884" s="143">
        <v>377490</v>
      </c>
      <c r="I884" s="143">
        <v>488</v>
      </c>
    </row>
    <row r="885" spans="1:9" ht="15">
      <c r="A885" s="43">
        <v>883</v>
      </c>
      <c r="B885" s="122" t="s">
        <v>1373</v>
      </c>
      <c r="C885" s="122" t="s">
        <v>1374</v>
      </c>
      <c r="D885" s="153">
        <v>42670</v>
      </c>
      <c r="E885" s="122" t="s">
        <v>30</v>
      </c>
      <c r="F885" s="170">
        <v>4</v>
      </c>
      <c r="G885" s="125">
        <v>1</v>
      </c>
      <c r="H885" s="141">
        <v>371700</v>
      </c>
      <c r="I885" s="386">
        <v>430</v>
      </c>
    </row>
    <row r="886" spans="1:9" ht="15">
      <c r="A886" s="43">
        <v>884</v>
      </c>
      <c r="B886" s="48" t="s">
        <v>1465</v>
      </c>
      <c r="C886" s="48" t="s">
        <v>1465</v>
      </c>
      <c r="D886" s="167">
        <v>44385</v>
      </c>
      <c r="E886" s="49" t="s">
        <v>1466</v>
      </c>
      <c r="F886" s="50">
        <v>69</v>
      </c>
      <c r="G886" s="125">
        <v>1</v>
      </c>
      <c r="H886" s="206">
        <v>370953</v>
      </c>
      <c r="I886" s="206">
        <v>529</v>
      </c>
    </row>
    <row r="887" spans="1:9" ht="15">
      <c r="A887" s="43">
        <v>885</v>
      </c>
      <c r="B887" s="277" t="s">
        <v>1375</v>
      </c>
      <c r="C887" s="202" t="s">
        <v>1376</v>
      </c>
      <c r="D887" s="152">
        <v>42726</v>
      </c>
      <c r="E887" s="122" t="s">
        <v>37</v>
      </c>
      <c r="F887" s="170"/>
      <c r="G887" s="125">
        <v>1</v>
      </c>
      <c r="H887" s="131">
        <v>367180</v>
      </c>
      <c r="I887" s="131">
        <v>299</v>
      </c>
    </row>
    <row r="888" spans="1:9" ht="15">
      <c r="A888" s="43">
        <v>886</v>
      </c>
      <c r="B888" s="121" t="s">
        <v>28</v>
      </c>
      <c r="C888" s="121" t="s">
        <v>29</v>
      </c>
      <c r="D888" s="152">
        <v>44329</v>
      </c>
      <c r="E888" s="122" t="s">
        <v>30</v>
      </c>
      <c r="F888" s="124">
        <v>16</v>
      </c>
      <c r="G888" s="125">
        <v>1</v>
      </c>
      <c r="H888" s="145">
        <v>366140</v>
      </c>
      <c r="I888" s="145">
        <v>275</v>
      </c>
    </row>
    <row r="889" spans="1:9" ht="15">
      <c r="A889" s="43">
        <v>887</v>
      </c>
      <c r="B889" s="48" t="s">
        <v>146</v>
      </c>
      <c r="C889" s="48" t="s">
        <v>147</v>
      </c>
      <c r="D889" s="150">
        <v>44021</v>
      </c>
      <c r="E889" s="44" t="s">
        <v>37</v>
      </c>
      <c r="F889" s="104"/>
      <c r="G889" s="125">
        <v>1</v>
      </c>
      <c r="H889" s="205">
        <v>360810</v>
      </c>
      <c r="I889" s="207">
        <v>247</v>
      </c>
    </row>
    <row r="890" spans="1:9" ht="15">
      <c r="A890" s="43">
        <v>888</v>
      </c>
      <c r="B890" s="202" t="s">
        <v>1377</v>
      </c>
      <c r="C890" s="308" t="s">
        <v>1378</v>
      </c>
      <c r="D890" s="153">
        <v>42747</v>
      </c>
      <c r="E890" s="123" t="s">
        <v>804</v>
      </c>
      <c r="F890" s="124"/>
      <c r="G890" s="125">
        <v>1</v>
      </c>
      <c r="H890" s="141">
        <v>337000</v>
      </c>
      <c r="I890" s="141">
        <v>317</v>
      </c>
    </row>
    <row r="891" spans="1:9" ht="15">
      <c r="A891" s="43">
        <v>889</v>
      </c>
      <c r="B891" s="121" t="s">
        <v>144</v>
      </c>
      <c r="C891" s="289" t="s">
        <v>145</v>
      </c>
      <c r="D891" s="153">
        <v>44021</v>
      </c>
      <c r="E891" s="122" t="s">
        <v>37</v>
      </c>
      <c r="F891" s="279"/>
      <c r="G891" s="125">
        <v>1</v>
      </c>
      <c r="H891" s="205">
        <v>335080</v>
      </c>
      <c r="I891" s="207">
        <v>284</v>
      </c>
    </row>
    <row r="892" spans="1:9" ht="15">
      <c r="A892" s="43">
        <v>890</v>
      </c>
      <c r="B892" s="121" t="s">
        <v>1475</v>
      </c>
      <c r="C892" s="289" t="s">
        <v>1476</v>
      </c>
      <c r="D892" s="232">
        <v>44392</v>
      </c>
      <c r="E892" s="65" t="s">
        <v>30</v>
      </c>
      <c r="F892" s="302">
        <v>19</v>
      </c>
      <c r="G892" s="125">
        <v>1</v>
      </c>
      <c r="H892" s="191">
        <v>312880</v>
      </c>
      <c r="I892" s="191">
        <v>222</v>
      </c>
    </row>
    <row r="893" spans="1:9" ht="15">
      <c r="A893" s="43">
        <v>891</v>
      </c>
      <c r="B893" s="121" t="s">
        <v>802</v>
      </c>
      <c r="C893" s="289" t="s">
        <v>803</v>
      </c>
      <c r="D893" s="153">
        <v>43216</v>
      </c>
      <c r="E893" s="310" t="s">
        <v>804</v>
      </c>
      <c r="F893" s="302"/>
      <c r="G893" s="125">
        <v>1</v>
      </c>
      <c r="H893" s="141">
        <v>305000</v>
      </c>
      <c r="I893" s="142">
        <v>216</v>
      </c>
    </row>
    <row r="894" spans="1:9" ht="15">
      <c r="A894" s="43">
        <v>892</v>
      </c>
      <c r="B894" s="121" t="s">
        <v>32</v>
      </c>
      <c r="C894" s="121" t="s">
        <v>33</v>
      </c>
      <c r="D894" s="153">
        <v>44329</v>
      </c>
      <c r="E894" s="122" t="s">
        <v>30</v>
      </c>
      <c r="F894" s="124">
        <v>11</v>
      </c>
      <c r="G894" s="125">
        <v>1</v>
      </c>
      <c r="H894" s="145">
        <v>291850</v>
      </c>
      <c r="I894" s="145">
        <v>206</v>
      </c>
    </row>
    <row r="895" spans="1:9" ht="15">
      <c r="A895" s="43">
        <v>893</v>
      </c>
      <c r="B895" s="202" t="s">
        <v>1210</v>
      </c>
      <c r="C895" s="308" t="s">
        <v>1211</v>
      </c>
      <c r="D895" s="153">
        <v>42719</v>
      </c>
      <c r="E895" s="174" t="s">
        <v>30</v>
      </c>
      <c r="F895" s="302">
        <v>6</v>
      </c>
      <c r="G895" s="125">
        <v>1</v>
      </c>
      <c r="H895" s="141">
        <v>287770</v>
      </c>
      <c r="I895" s="141">
        <v>259</v>
      </c>
    </row>
    <row r="896" spans="1:9" ht="15">
      <c r="A896" s="43">
        <v>894</v>
      </c>
      <c r="B896" s="122" t="s">
        <v>121</v>
      </c>
      <c r="C896" s="122" t="s">
        <v>121</v>
      </c>
      <c r="D896" s="153">
        <v>44049</v>
      </c>
      <c r="E896" s="122" t="s">
        <v>30</v>
      </c>
      <c r="F896" s="124">
        <v>10</v>
      </c>
      <c r="G896" s="125">
        <v>1</v>
      </c>
      <c r="H896" s="142">
        <v>280000</v>
      </c>
      <c r="I896" s="142">
        <v>203</v>
      </c>
    </row>
    <row r="897" spans="1:9" ht="15">
      <c r="A897" s="43">
        <v>895</v>
      </c>
      <c r="B897" s="121" t="s">
        <v>563</v>
      </c>
      <c r="C897" s="121" t="s">
        <v>564</v>
      </c>
      <c r="D897" s="153">
        <v>43489</v>
      </c>
      <c r="E897" s="373" t="s">
        <v>21</v>
      </c>
      <c r="F897" s="124"/>
      <c r="G897" s="125">
        <v>1</v>
      </c>
      <c r="H897" s="143">
        <v>275850</v>
      </c>
      <c r="I897" s="143">
        <v>493</v>
      </c>
    </row>
    <row r="898" spans="1:9" ht="15">
      <c r="A898" s="43">
        <v>896</v>
      </c>
      <c r="B898" s="121" t="s">
        <v>1414</v>
      </c>
      <c r="C898" s="121" t="s">
        <v>1415</v>
      </c>
      <c r="D898" s="153">
        <v>44343</v>
      </c>
      <c r="E898" s="122" t="s">
        <v>30</v>
      </c>
      <c r="F898" s="124">
        <v>15</v>
      </c>
      <c r="G898" s="125">
        <v>1</v>
      </c>
      <c r="H898" s="145">
        <v>273190</v>
      </c>
      <c r="I898" s="145">
        <v>217</v>
      </c>
    </row>
    <row r="899" spans="1:9" ht="15">
      <c r="A899" s="43">
        <v>897</v>
      </c>
      <c r="B899" s="122" t="s">
        <v>749</v>
      </c>
      <c r="C899" s="122" t="s">
        <v>750</v>
      </c>
      <c r="D899" s="153">
        <v>43328</v>
      </c>
      <c r="E899" s="310" t="s">
        <v>449</v>
      </c>
      <c r="F899" s="124"/>
      <c r="G899" s="125">
        <v>1</v>
      </c>
      <c r="H899" s="141">
        <v>270000</v>
      </c>
      <c r="I899" s="141">
        <v>245</v>
      </c>
    </row>
    <row r="900" spans="1:9" ht="15">
      <c r="A900" s="43">
        <v>898</v>
      </c>
      <c r="B900" s="48" t="s">
        <v>34</v>
      </c>
      <c r="C900" s="48" t="s">
        <v>35</v>
      </c>
      <c r="D900" s="150">
        <v>44329</v>
      </c>
      <c r="E900" s="44" t="s">
        <v>24</v>
      </c>
      <c r="F900" s="50">
        <v>1</v>
      </c>
      <c r="G900" s="125">
        <v>1</v>
      </c>
      <c r="H900" s="145">
        <v>268400</v>
      </c>
      <c r="I900" s="145">
        <v>173</v>
      </c>
    </row>
    <row r="901" spans="1:9" ht="15">
      <c r="A901" s="43">
        <v>899</v>
      </c>
      <c r="B901" s="289" t="s">
        <v>932</v>
      </c>
      <c r="C901" s="289" t="s">
        <v>933</v>
      </c>
      <c r="D901" s="153">
        <v>43076</v>
      </c>
      <c r="E901" s="372" t="s">
        <v>30</v>
      </c>
      <c r="F901" s="124">
        <v>10</v>
      </c>
      <c r="G901" s="125">
        <v>1</v>
      </c>
      <c r="H901" s="141">
        <v>264920</v>
      </c>
      <c r="I901" s="141">
        <v>228</v>
      </c>
    </row>
    <row r="902" spans="1:9" ht="15">
      <c r="A902" s="43">
        <v>900</v>
      </c>
      <c r="B902" s="202" t="s">
        <v>1379</v>
      </c>
      <c r="C902" s="202" t="s">
        <v>1380</v>
      </c>
      <c r="D902" s="153">
        <v>42663</v>
      </c>
      <c r="E902" s="123" t="s">
        <v>30</v>
      </c>
      <c r="F902" s="124">
        <v>10</v>
      </c>
      <c r="G902" s="125">
        <v>1</v>
      </c>
      <c r="H902" s="131">
        <v>190160</v>
      </c>
      <c r="I902" s="131">
        <v>199</v>
      </c>
    </row>
    <row r="903" spans="1:9" ht="15">
      <c r="A903" s="43">
        <v>901</v>
      </c>
      <c r="B903" s="121" t="s">
        <v>1567</v>
      </c>
      <c r="C903" s="121" t="s">
        <v>1568</v>
      </c>
      <c r="D903" s="232">
        <v>44469</v>
      </c>
      <c r="E903" s="310" t="s">
        <v>30</v>
      </c>
      <c r="F903" s="124">
        <v>10</v>
      </c>
      <c r="G903" s="125">
        <v>1</v>
      </c>
      <c r="H903" s="191">
        <v>182900</v>
      </c>
      <c r="I903" s="191">
        <v>156</v>
      </c>
    </row>
    <row r="904" spans="1:9" ht="15">
      <c r="A904" s="43">
        <v>902</v>
      </c>
      <c r="B904" s="53" t="s">
        <v>1381</v>
      </c>
      <c r="C904" s="53" t="s">
        <v>1381</v>
      </c>
      <c r="D904" s="150">
        <v>42747</v>
      </c>
      <c r="E904" s="49" t="s">
        <v>1367</v>
      </c>
      <c r="F904" s="50">
        <v>8</v>
      </c>
      <c r="G904" s="125">
        <v>1</v>
      </c>
      <c r="H904" s="131">
        <v>127976</v>
      </c>
      <c r="I904" s="142">
        <v>254</v>
      </c>
    </row>
    <row r="905" spans="1:9" ht="15">
      <c r="A905" s="43">
        <v>903</v>
      </c>
      <c r="B905" s="289" t="s">
        <v>41</v>
      </c>
      <c r="C905" s="289" t="s">
        <v>41</v>
      </c>
      <c r="D905" s="153">
        <v>44329</v>
      </c>
      <c r="E905" s="370" t="s">
        <v>37</v>
      </c>
      <c r="F905" s="124"/>
      <c r="G905" s="125">
        <v>1</v>
      </c>
      <c r="H905" s="145">
        <v>75300</v>
      </c>
      <c r="I905" s="145">
        <v>58</v>
      </c>
    </row>
    <row r="906" spans="1:9" ht="15">
      <c r="A906" s="43">
        <v>904</v>
      </c>
      <c r="B906" s="289" t="s">
        <v>1443</v>
      </c>
      <c r="C906" s="289" t="s">
        <v>1443</v>
      </c>
      <c r="D906" s="226">
        <v>44371</v>
      </c>
      <c r="E906" s="370" t="s">
        <v>37</v>
      </c>
      <c r="F906" s="124"/>
      <c r="G906" s="169">
        <v>1</v>
      </c>
      <c r="H906" s="378">
        <v>69750</v>
      </c>
      <c r="I906" s="287">
        <v>51</v>
      </c>
    </row>
    <row r="907" spans="1:9" ht="15">
      <c r="A907" s="43">
        <v>905</v>
      </c>
      <c r="B907" s="289" t="s">
        <v>1416</v>
      </c>
      <c r="C907" s="289" t="s">
        <v>1416</v>
      </c>
      <c r="D907" s="153">
        <v>44343</v>
      </c>
      <c r="E907" s="370" t="s">
        <v>37</v>
      </c>
      <c r="F907" s="124"/>
      <c r="G907" s="125">
        <v>1</v>
      </c>
      <c r="H907" s="382">
        <v>38550</v>
      </c>
      <c r="I907" s="145">
        <v>32</v>
      </c>
    </row>
    <row r="908" spans="1:9" ht="15">
      <c r="A908" s="43">
        <v>906</v>
      </c>
      <c r="B908" s="289" t="s">
        <v>934</v>
      </c>
      <c r="C908" s="289" t="s">
        <v>935</v>
      </c>
      <c r="D908" s="153">
        <v>43076</v>
      </c>
      <c r="E908" s="123" t="s">
        <v>30</v>
      </c>
      <c r="F908" s="124">
        <v>1</v>
      </c>
      <c r="G908" s="125">
        <v>1</v>
      </c>
      <c r="H908" s="186">
        <v>17400</v>
      </c>
      <c r="I908" s="141">
        <v>18</v>
      </c>
    </row>
    <row r="909" spans="1:9" ht="15">
      <c r="A909" s="43">
        <v>907</v>
      </c>
      <c r="B909" s="289" t="s">
        <v>263</v>
      </c>
      <c r="C909" s="289" t="s">
        <v>264</v>
      </c>
      <c r="D909" s="153">
        <v>43769</v>
      </c>
      <c r="E909" s="331" t="s">
        <v>21</v>
      </c>
      <c r="F909" s="124">
        <v>14</v>
      </c>
      <c r="G909" s="125">
        <v>1</v>
      </c>
      <c r="H909" s="379">
        <v>775.26</v>
      </c>
      <c r="I909" s="143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23"/>
  <sheetViews>
    <sheetView zoomScale="85" zoomScaleNormal="85" zoomScalePageLayoutView="0" workbookViewId="0" topLeftCell="A320">
      <selection activeCell="C301" sqref="C301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67" t="s">
        <v>1382</v>
      </c>
      <c r="C3" s="68" t="s">
        <v>1383</v>
      </c>
      <c r="D3" s="67" t="s">
        <v>1384</v>
      </c>
    </row>
    <row r="4" spans="2:4" ht="15">
      <c r="B4" s="69">
        <v>42606</v>
      </c>
      <c r="C4" s="70">
        <v>430494880</v>
      </c>
      <c r="D4" s="28" t="s">
        <v>1385</v>
      </c>
    </row>
    <row r="5" spans="2:4" ht="15">
      <c r="B5" s="69">
        <v>42613</v>
      </c>
      <c r="C5" s="70">
        <v>340505880</v>
      </c>
      <c r="D5" s="33" t="s">
        <v>1385</v>
      </c>
    </row>
    <row r="6" spans="2:4" ht="15">
      <c r="B6" s="69">
        <v>42620</v>
      </c>
      <c r="C6" s="70">
        <v>233505368</v>
      </c>
      <c r="D6" s="33" t="s">
        <v>1270</v>
      </c>
    </row>
    <row r="7" spans="2:4" ht="15">
      <c r="B7" s="69">
        <v>42627</v>
      </c>
      <c r="C7" s="70">
        <v>205716266</v>
      </c>
      <c r="D7" s="33" t="s">
        <v>1270</v>
      </c>
    </row>
    <row r="8" spans="2:4" ht="15">
      <c r="B8" s="69">
        <v>42634</v>
      </c>
      <c r="C8" s="70">
        <v>303921614</v>
      </c>
      <c r="D8" s="14" t="s">
        <v>1237</v>
      </c>
    </row>
    <row r="9" spans="2:4" ht="15">
      <c r="B9" s="69">
        <v>42641</v>
      </c>
      <c r="C9" s="70">
        <v>289401977</v>
      </c>
      <c r="D9" s="14" t="s">
        <v>1237</v>
      </c>
    </row>
    <row r="10" spans="2:4" ht="15">
      <c r="B10" s="69">
        <v>42648</v>
      </c>
      <c r="C10" s="70">
        <v>281812898</v>
      </c>
      <c r="D10" s="14" t="s">
        <v>1237</v>
      </c>
    </row>
    <row r="11" spans="2:4" ht="15">
      <c r="B11" s="69">
        <v>42655</v>
      </c>
      <c r="C11" s="70">
        <v>268344185</v>
      </c>
      <c r="D11" s="71" t="s">
        <v>1252</v>
      </c>
    </row>
    <row r="12" spans="2:4" ht="15">
      <c r="B12" s="69">
        <v>42662</v>
      </c>
      <c r="C12" s="70">
        <v>341255627</v>
      </c>
      <c r="D12" s="71" t="s">
        <v>1229</v>
      </c>
    </row>
    <row r="13" spans="2:4" ht="15">
      <c r="B13" s="69">
        <v>42669</v>
      </c>
      <c r="C13" s="70">
        <v>287113974</v>
      </c>
      <c r="D13" s="71" t="s">
        <v>1229</v>
      </c>
    </row>
    <row r="14" spans="2:4" ht="15">
      <c r="B14" s="69">
        <v>42676</v>
      </c>
      <c r="C14" s="70">
        <v>377795080</v>
      </c>
      <c r="D14" s="71" t="s">
        <v>1244</v>
      </c>
    </row>
    <row r="15" spans="2:4" ht="15">
      <c r="B15" s="69">
        <v>42683</v>
      </c>
      <c r="C15" s="72">
        <v>404525798</v>
      </c>
      <c r="D15" s="73" t="s">
        <v>1228</v>
      </c>
    </row>
    <row r="16" spans="2:4" ht="15">
      <c r="B16" s="69">
        <v>42690</v>
      </c>
      <c r="C16" s="72">
        <v>343945584</v>
      </c>
      <c r="D16" s="73" t="s">
        <v>1228</v>
      </c>
    </row>
    <row r="17" spans="2:4" ht="15">
      <c r="B17" s="69">
        <v>42697</v>
      </c>
      <c r="C17" s="72">
        <v>406502995</v>
      </c>
      <c r="D17" s="73" t="s">
        <v>1226</v>
      </c>
    </row>
    <row r="18" spans="2:4" ht="15">
      <c r="B18" s="69">
        <v>42704</v>
      </c>
      <c r="C18" s="74">
        <v>265804484</v>
      </c>
      <c r="D18" s="73" t="s">
        <v>1226</v>
      </c>
    </row>
    <row r="19" spans="2:4" ht="15">
      <c r="B19" s="69">
        <v>42711</v>
      </c>
      <c r="C19" s="74">
        <v>269446293</v>
      </c>
      <c r="D19" s="73" t="s">
        <v>1226</v>
      </c>
    </row>
    <row r="20" spans="2:4" ht="15">
      <c r="B20" s="69">
        <v>42718</v>
      </c>
      <c r="C20" s="74">
        <v>280818651</v>
      </c>
      <c r="D20" s="14" t="s">
        <v>1239</v>
      </c>
    </row>
    <row r="21" spans="2:4" ht="15">
      <c r="B21" s="69">
        <v>42725</v>
      </c>
      <c r="C21" s="74">
        <v>527936622</v>
      </c>
      <c r="D21" s="14" t="s">
        <v>100</v>
      </c>
    </row>
    <row r="22" spans="2:4" ht="15">
      <c r="B22" s="69">
        <v>42732</v>
      </c>
      <c r="C22" s="74">
        <v>672379097</v>
      </c>
      <c r="D22" s="14" t="s">
        <v>100</v>
      </c>
    </row>
    <row r="23" spans="2:4" ht="15">
      <c r="B23" s="69">
        <v>42739</v>
      </c>
      <c r="C23" s="74">
        <v>647684890</v>
      </c>
      <c r="D23" s="14" t="s">
        <v>100</v>
      </c>
    </row>
    <row r="24" spans="2:4" ht="15">
      <c r="B24" s="69">
        <v>42746</v>
      </c>
      <c r="C24" s="74">
        <v>448376673</v>
      </c>
      <c r="D24" s="14" t="s">
        <v>1231</v>
      </c>
    </row>
    <row r="25" spans="2:4" ht="15">
      <c r="B25" s="69">
        <v>42753</v>
      </c>
      <c r="C25" s="74">
        <v>383391010</v>
      </c>
      <c r="D25" s="75" t="s">
        <v>1235</v>
      </c>
    </row>
    <row r="26" spans="2:4" ht="15">
      <c r="B26" s="69">
        <v>42760</v>
      </c>
      <c r="C26" s="74">
        <v>388461541</v>
      </c>
      <c r="D26" s="75" t="s">
        <v>1246</v>
      </c>
    </row>
    <row r="27" spans="2:4" ht="15">
      <c r="B27" s="69">
        <v>42767</v>
      </c>
      <c r="C27" s="74">
        <v>354620133</v>
      </c>
      <c r="D27" s="75" t="s">
        <v>1246</v>
      </c>
    </row>
    <row r="28" spans="2:4" ht="15">
      <c r="B28" s="69">
        <v>42774</v>
      </c>
      <c r="C28" s="74">
        <v>326531838</v>
      </c>
      <c r="D28" s="75" t="s">
        <v>1268</v>
      </c>
    </row>
    <row r="29" spans="2:4" ht="15">
      <c r="B29" s="69">
        <v>42781</v>
      </c>
      <c r="C29" s="74">
        <v>469411739</v>
      </c>
      <c r="D29" s="75" t="s">
        <v>1193</v>
      </c>
    </row>
    <row r="30" spans="2:4" ht="15">
      <c r="B30" s="69">
        <v>42788</v>
      </c>
      <c r="C30" s="74">
        <v>336428793</v>
      </c>
      <c r="D30" s="75" t="s">
        <v>1193</v>
      </c>
    </row>
    <row r="31" spans="2:4" ht="15">
      <c r="B31" s="69">
        <v>42795</v>
      </c>
      <c r="C31" s="74">
        <v>283465660</v>
      </c>
      <c r="D31" s="75" t="s">
        <v>1175</v>
      </c>
    </row>
    <row r="32" spans="2:4" ht="15">
      <c r="B32" s="69">
        <v>42802</v>
      </c>
      <c r="C32" s="74">
        <v>323024047</v>
      </c>
      <c r="D32" s="75" t="s">
        <v>1170</v>
      </c>
    </row>
    <row r="33" spans="2:4" ht="15">
      <c r="B33" s="69">
        <v>42809</v>
      </c>
      <c r="C33" s="74">
        <v>393781734</v>
      </c>
      <c r="D33" s="75" t="s">
        <v>1386</v>
      </c>
    </row>
    <row r="34" spans="2:4" ht="15">
      <c r="B34" s="69">
        <v>42816</v>
      </c>
      <c r="C34" s="74">
        <v>337206298</v>
      </c>
      <c r="D34" s="75" t="s">
        <v>1155</v>
      </c>
    </row>
    <row r="35" spans="2:4" ht="15">
      <c r="B35" s="69">
        <v>42823</v>
      </c>
      <c r="C35" s="74">
        <v>395685357</v>
      </c>
      <c r="D35" s="75" t="s">
        <v>1147</v>
      </c>
    </row>
    <row r="36" spans="2:4" ht="15">
      <c r="B36" s="69">
        <v>42830</v>
      </c>
      <c r="C36" s="74">
        <v>306898579</v>
      </c>
      <c r="D36" s="75" t="s">
        <v>1147</v>
      </c>
    </row>
    <row r="37" spans="2:4" ht="15">
      <c r="B37" s="69">
        <v>42837</v>
      </c>
      <c r="C37" s="74">
        <v>321159449</v>
      </c>
      <c r="D37" s="75" t="s">
        <v>1147</v>
      </c>
    </row>
    <row r="38" spans="2:4" ht="15">
      <c r="B38" s="69">
        <v>42844</v>
      </c>
      <c r="C38" s="74">
        <v>662155640</v>
      </c>
      <c r="D38" s="75" t="s">
        <v>1130</v>
      </c>
    </row>
    <row r="39" spans="2:4" ht="15">
      <c r="B39" s="69">
        <v>42851</v>
      </c>
      <c r="C39" s="74">
        <v>364027699</v>
      </c>
      <c r="D39" s="75" t="s">
        <v>1130</v>
      </c>
    </row>
    <row r="40" spans="2:4" ht="15">
      <c r="B40" s="69">
        <v>42858</v>
      </c>
      <c r="C40" s="74">
        <v>309718749</v>
      </c>
      <c r="D40" s="75" t="s">
        <v>1130</v>
      </c>
    </row>
    <row r="41" spans="2:4" ht="15">
      <c r="B41" s="69">
        <v>42865</v>
      </c>
      <c r="C41" s="74">
        <v>345536304</v>
      </c>
      <c r="D41" s="75" t="s">
        <v>1108</v>
      </c>
    </row>
    <row r="42" spans="2:4" ht="15">
      <c r="B42" s="69">
        <v>42872</v>
      </c>
      <c r="C42" s="74">
        <v>284755275</v>
      </c>
      <c r="D42" s="75" t="s">
        <v>1108</v>
      </c>
    </row>
    <row r="43" spans="2:4" ht="15">
      <c r="B43" s="69">
        <v>42879</v>
      </c>
      <c r="C43" s="74">
        <v>295200745</v>
      </c>
      <c r="D43" s="75" t="s">
        <v>1099</v>
      </c>
    </row>
    <row r="44" spans="2:4" ht="15">
      <c r="B44" s="69">
        <v>42886</v>
      </c>
      <c r="C44" s="74">
        <v>335441078</v>
      </c>
      <c r="D44" s="75" t="s">
        <v>167</v>
      </c>
    </row>
    <row r="45" spans="2:4" ht="15">
      <c r="B45" s="69">
        <v>42893</v>
      </c>
      <c r="C45" s="74">
        <v>313079465</v>
      </c>
      <c r="D45" s="75" t="s">
        <v>167</v>
      </c>
    </row>
    <row r="46" spans="2:4" ht="15">
      <c r="B46" s="69">
        <v>42900</v>
      </c>
      <c r="C46" s="74">
        <v>290545594</v>
      </c>
      <c r="D46" s="75" t="s">
        <v>1084</v>
      </c>
    </row>
    <row r="47" spans="2:4" ht="15">
      <c r="B47" s="69">
        <v>42907</v>
      </c>
      <c r="C47" s="74">
        <v>356804719</v>
      </c>
      <c r="D47" s="75" t="s">
        <v>1083</v>
      </c>
    </row>
    <row r="48" spans="2:4" ht="15">
      <c r="B48" s="69">
        <v>42914</v>
      </c>
      <c r="C48" s="74">
        <v>315660451</v>
      </c>
      <c r="D48" s="75" t="s">
        <v>1387</v>
      </c>
    </row>
    <row r="49" spans="2:4" ht="15">
      <c r="B49" s="69">
        <v>42921</v>
      </c>
      <c r="C49" s="74">
        <v>491105169</v>
      </c>
      <c r="D49" s="76" t="s">
        <v>1073</v>
      </c>
    </row>
    <row r="50" spans="2:4" ht="15">
      <c r="B50" s="69">
        <v>42928</v>
      </c>
      <c r="C50" s="74">
        <v>425497193</v>
      </c>
      <c r="D50" s="76" t="s">
        <v>1073</v>
      </c>
    </row>
    <row r="51" spans="2:4" ht="15">
      <c r="B51" s="69">
        <v>42935</v>
      </c>
      <c r="C51" s="74">
        <v>481221501</v>
      </c>
      <c r="D51" s="75" t="s">
        <v>1066</v>
      </c>
    </row>
    <row r="52" spans="2:4" ht="15">
      <c r="B52" s="69">
        <v>42942</v>
      </c>
      <c r="C52" s="74">
        <v>458111172</v>
      </c>
      <c r="D52" s="75" t="s">
        <v>1063</v>
      </c>
    </row>
    <row r="53" spans="2:4" ht="15">
      <c r="B53" s="69">
        <v>42949</v>
      </c>
      <c r="C53" s="74">
        <v>321363775</v>
      </c>
      <c r="D53" s="75" t="s">
        <v>1063</v>
      </c>
    </row>
    <row r="54" spans="2:4" ht="15">
      <c r="B54" s="69">
        <v>42956</v>
      </c>
      <c r="C54" s="74">
        <v>393578747</v>
      </c>
      <c r="D54" s="75" t="s">
        <v>1053</v>
      </c>
    </row>
    <row r="55" spans="2:4" ht="15">
      <c r="B55" s="69">
        <v>42963</v>
      </c>
      <c r="C55" s="74">
        <v>464829698</v>
      </c>
      <c r="D55" s="75" t="s">
        <v>1049</v>
      </c>
    </row>
    <row r="56" spans="2:4" ht="15">
      <c r="B56" s="69">
        <v>42970</v>
      </c>
      <c r="C56" s="74">
        <v>449523761</v>
      </c>
      <c r="D56" s="75" t="s">
        <v>1388</v>
      </c>
    </row>
    <row r="57" spans="2:4" ht="15">
      <c r="B57" s="69">
        <v>42977</v>
      </c>
      <c r="C57" s="74">
        <v>326888184</v>
      </c>
      <c r="D57" s="75" t="s">
        <v>1030</v>
      </c>
    </row>
    <row r="58" spans="2:4" ht="15">
      <c r="B58" s="69">
        <v>42984</v>
      </c>
      <c r="C58" s="74">
        <v>279936040</v>
      </c>
      <c r="D58" s="75" t="s">
        <v>1027</v>
      </c>
    </row>
    <row r="59" spans="2:4" ht="15">
      <c r="B59" s="77">
        <v>42991</v>
      </c>
      <c r="C59" s="74">
        <v>346406893</v>
      </c>
      <c r="D59" s="32" t="s">
        <v>1389</v>
      </c>
    </row>
    <row r="60" spans="2:4" ht="15">
      <c r="B60" s="69">
        <v>42998</v>
      </c>
      <c r="C60" s="74">
        <v>326293940</v>
      </c>
      <c r="D60" s="32" t="s">
        <v>1389</v>
      </c>
    </row>
    <row r="61" spans="2:4" ht="15">
      <c r="B61" s="69">
        <v>43005</v>
      </c>
      <c r="C61" s="74">
        <v>325680771</v>
      </c>
      <c r="D61" s="32" t="s">
        <v>997</v>
      </c>
    </row>
    <row r="62" spans="2:4" ht="15">
      <c r="B62" s="69">
        <v>43012</v>
      </c>
      <c r="C62" s="74">
        <v>240473386</v>
      </c>
      <c r="D62" s="32" t="s">
        <v>997</v>
      </c>
    </row>
    <row r="63" spans="2:4" ht="15">
      <c r="B63" s="69">
        <v>43019</v>
      </c>
      <c r="C63" s="74">
        <v>265986575</v>
      </c>
      <c r="D63" s="32" t="s">
        <v>981</v>
      </c>
    </row>
    <row r="64" spans="2:4" ht="15">
      <c r="B64" s="69">
        <v>43026</v>
      </c>
      <c r="C64" s="74">
        <v>239179979</v>
      </c>
      <c r="D64" s="32" t="s">
        <v>975</v>
      </c>
    </row>
    <row r="65" spans="2:4" ht="15">
      <c r="B65" s="69">
        <v>43033</v>
      </c>
      <c r="C65" s="74">
        <v>355020814</v>
      </c>
      <c r="D65" s="32" t="s">
        <v>969</v>
      </c>
    </row>
    <row r="66" spans="2:4" ht="15">
      <c r="B66" s="69">
        <v>43040</v>
      </c>
      <c r="C66" s="74">
        <v>308968596</v>
      </c>
      <c r="D66" s="32" t="s">
        <v>959</v>
      </c>
    </row>
    <row r="67" spans="2:4" ht="15">
      <c r="B67" s="69">
        <v>43047</v>
      </c>
      <c r="C67" s="74">
        <v>507897538</v>
      </c>
      <c r="D67" s="32" t="s">
        <v>101</v>
      </c>
    </row>
    <row r="68" spans="2:4" ht="15">
      <c r="B68" s="69">
        <v>43054</v>
      </c>
      <c r="C68" s="74">
        <v>425996690</v>
      </c>
      <c r="D68" s="32" t="s">
        <v>101</v>
      </c>
    </row>
    <row r="69" spans="2:4" ht="15">
      <c r="B69" s="69">
        <v>43061</v>
      </c>
      <c r="C69" s="74">
        <v>446100593</v>
      </c>
      <c r="D69" s="32" t="s">
        <v>944</v>
      </c>
    </row>
    <row r="70" spans="2:4" ht="15">
      <c r="B70" s="69">
        <v>43068</v>
      </c>
      <c r="C70" s="74">
        <v>396557747</v>
      </c>
      <c r="D70" s="32" t="s">
        <v>152</v>
      </c>
    </row>
    <row r="71" spans="2:4" ht="15">
      <c r="B71" s="69">
        <v>43075</v>
      </c>
      <c r="C71" s="74">
        <v>303441291</v>
      </c>
      <c r="D71" s="32" t="s">
        <v>152</v>
      </c>
    </row>
    <row r="72" spans="2:4" ht="15">
      <c r="B72" s="69">
        <v>43082</v>
      </c>
      <c r="C72" s="74">
        <v>295098469</v>
      </c>
      <c r="D72" s="32" t="s">
        <v>930</v>
      </c>
    </row>
    <row r="73" spans="2:4" ht="15">
      <c r="B73" s="69">
        <v>43089</v>
      </c>
      <c r="C73" s="74">
        <v>756050265</v>
      </c>
      <c r="D73" s="32" t="s">
        <v>105</v>
      </c>
    </row>
    <row r="74" spans="2:4" ht="15">
      <c r="B74" s="69">
        <v>43096</v>
      </c>
      <c r="C74" s="74">
        <v>657174147</v>
      </c>
      <c r="D74" s="32" t="s">
        <v>105</v>
      </c>
    </row>
    <row r="75" spans="2:4" ht="15" customHeight="1">
      <c r="B75" s="69">
        <v>43103</v>
      </c>
      <c r="C75" s="74">
        <v>771209075</v>
      </c>
      <c r="D75" s="32" t="s">
        <v>105</v>
      </c>
    </row>
    <row r="76" spans="2:4" ht="15">
      <c r="B76" s="69">
        <v>43110</v>
      </c>
      <c r="C76" s="74">
        <v>436275752</v>
      </c>
      <c r="D76" s="32" t="s">
        <v>1390</v>
      </c>
    </row>
    <row r="77" spans="2:4" ht="15">
      <c r="B77" s="69">
        <v>43117</v>
      </c>
      <c r="C77" s="74">
        <v>386301671</v>
      </c>
      <c r="D77" s="32" t="s">
        <v>1390</v>
      </c>
    </row>
    <row r="78" spans="2:4" ht="15">
      <c r="B78" s="69">
        <v>43124</v>
      </c>
      <c r="C78" s="74">
        <v>336447305</v>
      </c>
      <c r="D78" s="32" t="s">
        <v>886</v>
      </c>
    </row>
    <row r="79" spans="2:4" ht="15">
      <c r="B79" s="69">
        <v>43131</v>
      </c>
      <c r="C79" s="74">
        <v>339835532</v>
      </c>
      <c r="D79" s="32" t="s">
        <v>882</v>
      </c>
    </row>
    <row r="80" spans="2:4" ht="15">
      <c r="B80" s="69">
        <v>43132</v>
      </c>
      <c r="C80" s="74">
        <v>308058508</v>
      </c>
      <c r="D80" s="32" t="s">
        <v>882</v>
      </c>
    </row>
    <row r="81" spans="2:4" ht="15">
      <c r="B81" s="69">
        <v>43139</v>
      </c>
      <c r="C81" s="74">
        <v>421660121</v>
      </c>
      <c r="D81" s="32" t="s">
        <v>871</v>
      </c>
    </row>
    <row r="82" spans="2:4" ht="15">
      <c r="B82" s="69">
        <v>43146</v>
      </c>
      <c r="C82" s="74">
        <v>559419651</v>
      </c>
      <c r="D82" s="32" t="s">
        <v>868</v>
      </c>
    </row>
    <row r="83" spans="2:4" ht="15">
      <c r="B83" s="69">
        <v>43153</v>
      </c>
      <c r="C83" s="74">
        <v>420634874</v>
      </c>
      <c r="D83" s="32" t="s">
        <v>868</v>
      </c>
    </row>
    <row r="84" spans="2:4" ht="15">
      <c r="B84" s="69">
        <v>43160</v>
      </c>
      <c r="C84" s="74">
        <v>357088250</v>
      </c>
      <c r="D84" s="32" t="s">
        <v>868</v>
      </c>
    </row>
    <row r="85" spans="2:4" ht="15">
      <c r="B85" s="69">
        <v>43167</v>
      </c>
      <c r="C85" s="74">
        <v>256002054</v>
      </c>
      <c r="D85" s="32" t="s">
        <v>851</v>
      </c>
    </row>
    <row r="86" spans="2:4" ht="15">
      <c r="B86" s="69">
        <v>43174</v>
      </c>
      <c r="C86" s="74">
        <v>566370635</v>
      </c>
      <c r="D86" s="32" t="s">
        <v>766</v>
      </c>
    </row>
    <row r="87" spans="2:4" ht="15">
      <c r="B87" s="69">
        <v>43181</v>
      </c>
      <c r="C87" s="74">
        <v>306451601</v>
      </c>
      <c r="D87" s="32" t="s">
        <v>835</v>
      </c>
    </row>
    <row r="88" spans="2:4" ht="15">
      <c r="B88" s="69">
        <v>43188</v>
      </c>
      <c r="C88" s="74">
        <v>512384643</v>
      </c>
      <c r="D88" s="32" t="s">
        <v>820</v>
      </c>
    </row>
    <row r="89" spans="2:4" ht="15">
      <c r="B89" s="69">
        <v>43195</v>
      </c>
      <c r="C89" s="74">
        <v>267692457</v>
      </c>
      <c r="D89" s="32" t="s">
        <v>817</v>
      </c>
    </row>
    <row r="90" spans="2:4" ht="15">
      <c r="B90" s="69">
        <v>43202</v>
      </c>
      <c r="C90" s="74">
        <v>191071252</v>
      </c>
      <c r="D90" s="32" t="s">
        <v>814</v>
      </c>
    </row>
    <row r="91" spans="2:4" ht="15">
      <c r="B91" s="69">
        <v>43209</v>
      </c>
      <c r="C91" s="74">
        <v>152160473</v>
      </c>
      <c r="D91" s="32" t="s">
        <v>814</v>
      </c>
    </row>
    <row r="92" spans="2:4" ht="15">
      <c r="B92" s="69">
        <v>43216</v>
      </c>
      <c r="C92" s="74">
        <v>627324721</v>
      </c>
      <c r="D92" s="32" t="s">
        <v>764</v>
      </c>
    </row>
    <row r="93" spans="2:4" ht="15">
      <c r="B93" s="69">
        <v>43223</v>
      </c>
      <c r="C93" s="74">
        <v>338817321</v>
      </c>
      <c r="D93" s="32" t="s">
        <v>764</v>
      </c>
    </row>
    <row r="94" spans="2:4" ht="15">
      <c r="B94" s="69">
        <v>43230</v>
      </c>
      <c r="C94" s="74">
        <v>284685786</v>
      </c>
      <c r="D94" s="32" t="s">
        <v>764</v>
      </c>
    </row>
    <row r="95" spans="2:4" ht="15">
      <c r="B95" s="69">
        <v>43237</v>
      </c>
      <c r="C95" s="74">
        <v>515394196</v>
      </c>
      <c r="D95" s="32" t="s">
        <v>759</v>
      </c>
    </row>
    <row r="96" spans="2:4" ht="15">
      <c r="B96" s="69">
        <v>43244</v>
      </c>
      <c r="C96" s="74">
        <v>391474999</v>
      </c>
      <c r="D96" s="32" t="s">
        <v>757</v>
      </c>
    </row>
    <row r="97" spans="2:4" ht="15">
      <c r="B97" s="69">
        <v>43251</v>
      </c>
      <c r="C97" s="74">
        <v>310207387</v>
      </c>
      <c r="D97" s="32" t="s">
        <v>757</v>
      </c>
    </row>
    <row r="98" spans="2:4" ht="15">
      <c r="B98" s="69">
        <v>43258</v>
      </c>
      <c r="C98" s="74">
        <v>476583385</v>
      </c>
      <c r="D98" s="32" t="s">
        <v>745</v>
      </c>
    </row>
    <row r="99" spans="2:4" ht="15">
      <c r="B99" s="69">
        <v>43265</v>
      </c>
      <c r="C99" s="74">
        <v>398204863</v>
      </c>
      <c r="D99" s="32" t="s">
        <v>745</v>
      </c>
    </row>
    <row r="100" spans="2:4" ht="15">
      <c r="B100" s="69">
        <v>43272</v>
      </c>
      <c r="C100" s="74">
        <v>429895538</v>
      </c>
      <c r="D100" s="32" t="s">
        <v>745</v>
      </c>
    </row>
    <row r="101" spans="2:4" ht="15">
      <c r="B101" s="69">
        <v>43279</v>
      </c>
      <c r="C101" s="74">
        <v>319869520</v>
      </c>
      <c r="D101" s="32" t="s">
        <v>745</v>
      </c>
    </row>
    <row r="102" spans="2:4" ht="15">
      <c r="B102" s="69">
        <v>43286</v>
      </c>
      <c r="C102" s="74">
        <v>445569428</v>
      </c>
      <c r="D102" s="32" t="s">
        <v>700</v>
      </c>
    </row>
    <row r="103" spans="2:4" ht="15">
      <c r="B103" s="69">
        <v>43293</v>
      </c>
      <c r="C103" s="74">
        <v>476403814</v>
      </c>
      <c r="D103" s="32" t="s">
        <v>626</v>
      </c>
    </row>
    <row r="104" spans="2:4" ht="15">
      <c r="B104" s="69">
        <v>43300</v>
      </c>
      <c r="C104" s="74">
        <v>586985402</v>
      </c>
      <c r="D104" s="32" t="s">
        <v>685</v>
      </c>
    </row>
    <row r="105" spans="2:4" ht="15">
      <c r="B105" s="69">
        <v>43307</v>
      </c>
      <c r="C105" s="74">
        <v>569695891</v>
      </c>
      <c r="D105" s="32" t="s">
        <v>685</v>
      </c>
    </row>
    <row r="106" spans="2:4" ht="15">
      <c r="B106" s="69">
        <v>43314</v>
      </c>
      <c r="C106" s="74">
        <v>502008115</v>
      </c>
      <c r="D106" s="32" t="s">
        <v>687</v>
      </c>
    </row>
    <row r="107" spans="2:4" ht="15">
      <c r="B107" s="69">
        <v>43321</v>
      </c>
      <c r="C107" s="74">
        <v>496159807</v>
      </c>
      <c r="D107" s="32" t="s">
        <v>690</v>
      </c>
    </row>
    <row r="108" spans="2:4" ht="15">
      <c r="B108" s="69">
        <v>43328</v>
      </c>
      <c r="C108" s="74">
        <v>417766600</v>
      </c>
      <c r="D108" s="32" t="s">
        <v>690</v>
      </c>
    </row>
    <row r="109" spans="2:4" ht="15">
      <c r="B109" s="69">
        <v>43335</v>
      </c>
      <c r="C109" s="74">
        <v>443188884</v>
      </c>
      <c r="D109" s="32" t="s">
        <v>669</v>
      </c>
    </row>
    <row r="110" spans="2:4" ht="15">
      <c r="B110" s="69">
        <v>43342</v>
      </c>
      <c r="C110" s="74">
        <v>273565018</v>
      </c>
      <c r="D110" s="32" t="s">
        <v>669</v>
      </c>
    </row>
    <row r="111" spans="2:4" ht="15">
      <c r="B111" s="69">
        <v>43349</v>
      </c>
      <c r="C111" s="74">
        <v>313930166</v>
      </c>
      <c r="D111" s="32" t="s">
        <v>673</v>
      </c>
    </row>
    <row r="112" spans="2:4" ht="15">
      <c r="B112" s="69">
        <v>43356</v>
      </c>
      <c r="C112" s="74">
        <v>322235268</v>
      </c>
      <c r="D112" s="32" t="s">
        <v>683</v>
      </c>
    </row>
    <row r="113" spans="2:4" ht="15">
      <c r="B113" s="69">
        <v>43363</v>
      </c>
      <c r="C113" s="74">
        <v>327876488</v>
      </c>
      <c r="D113" s="32" t="s">
        <v>622</v>
      </c>
    </row>
    <row r="114" spans="2:4" ht="15">
      <c r="B114" s="69">
        <v>43370</v>
      </c>
      <c r="C114" s="74">
        <v>297086389</v>
      </c>
      <c r="D114" s="32" t="s">
        <v>622</v>
      </c>
    </row>
    <row r="115" spans="2:4" ht="15">
      <c r="B115" s="69">
        <v>43377</v>
      </c>
      <c r="C115" s="74">
        <v>426142451</v>
      </c>
      <c r="D115" s="32" t="s">
        <v>619</v>
      </c>
    </row>
    <row r="116" spans="2:4" ht="15">
      <c r="B116" s="69">
        <v>43384</v>
      </c>
      <c r="C116" s="74">
        <v>304936286</v>
      </c>
      <c r="D116" s="32" t="s">
        <v>619</v>
      </c>
    </row>
    <row r="117" spans="2:4" ht="15">
      <c r="B117" s="69">
        <v>43391</v>
      </c>
      <c r="C117" s="74">
        <v>459833828</v>
      </c>
      <c r="D117" s="32" t="s">
        <v>619</v>
      </c>
    </row>
    <row r="118" spans="2:4" ht="15">
      <c r="B118" s="69">
        <v>43398</v>
      </c>
      <c r="C118" s="74">
        <v>344853003</v>
      </c>
      <c r="D118" s="32" t="s">
        <v>636</v>
      </c>
    </row>
    <row r="119" spans="2:4" ht="15">
      <c r="B119" s="69">
        <v>43405</v>
      </c>
      <c r="C119" s="74">
        <v>490944384</v>
      </c>
      <c r="D119" s="32" t="s">
        <v>79</v>
      </c>
    </row>
    <row r="120" spans="2:4" ht="15">
      <c r="B120" s="69">
        <v>43412</v>
      </c>
      <c r="C120" s="74">
        <v>353312537</v>
      </c>
      <c r="D120" s="32" t="s">
        <v>79</v>
      </c>
    </row>
    <row r="121" spans="2:4" ht="15">
      <c r="B121" s="69">
        <v>43419</v>
      </c>
      <c r="C121" s="74">
        <v>463245439</v>
      </c>
      <c r="D121" s="32" t="s">
        <v>551</v>
      </c>
    </row>
    <row r="122" spans="2:4" ht="15">
      <c r="B122" s="69">
        <v>43426</v>
      </c>
      <c r="C122" s="74">
        <v>352516990</v>
      </c>
      <c r="D122" s="32" t="s">
        <v>551</v>
      </c>
    </row>
    <row r="123" spans="2:4" ht="15">
      <c r="B123" s="69">
        <v>43433</v>
      </c>
      <c r="C123" s="74">
        <v>273968322</v>
      </c>
      <c r="D123" s="32" t="s">
        <v>79</v>
      </c>
    </row>
    <row r="124" spans="2:4" ht="15">
      <c r="B124" s="69">
        <v>43440</v>
      </c>
      <c r="C124" s="74">
        <v>433324548</v>
      </c>
      <c r="D124" s="32" t="s">
        <v>557</v>
      </c>
    </row>
    <row r="125" spans="2:4" ht="15">
      <c r="B125" s="69">
        <v>43447</v>
      </c>
      <c r="C125" s="74">
        <v>475627377</v>
      </c>
      <c r="D125" s="75" t="s">
        <v>525</v>
      </c>
    </row>
    <row r="126" spans="2:4" ht="15">
      <c r="B126" s="69">
        <v>43454</v>
      </c>
      <c r="C126" s="74">
        <v>535084591</v>
      </c>
      <c r="D126" s="75" t="s">
        <v>525</v>
      </c>
    </row>
    <row r="127" spans="2:4" ht="15">
      <c r="B127" s="69">
        <v>43461</v>
      </c>
      <c r="C127" s="74">
        <v>831289488</v>
      </c>
      <c r="D127" s="75" t="s">
        <v>525</v>
      </c>
    </row>
    <row r="128" spans="2:4" ht="15">
      <c r="B128" s="69">
        <v>43468</v>
      </c>
      <c r="C128" s="74">
        <v>416487012</v>
      </c>
      <c r="D128" s="75" t="s">
        <v>525</v>
      </c>
    </row>
    <row r="129" spans="2:4" ht="15">
      <c r="B129" s="69">
        <v>43475</v>
      </c>
      <c r="C129" s="74">
        <v>436574288</v>
      </c>
      <c r="D129" s="75" t="s">
        <v>442</v>
      </c>
    </row>
    <row r="130" spans="2:4" ht="15">
      <c r="B130" s="69">
        <v>43482</v>
      </c>
      <c r="C130" s="74">
        <v>432996329.4</v>
      </c>
      <c r="D130" s="75" t="s">
        <v>512</v>
      </c>
    </row>
    <row r="131" spans="2:4" ht="15">
      <c r="B131" s="69">
        <v>43489</v>
      </c>
      <c r="C131" s="74">
        <v>376282890</v>
      </c>
      <c r="D131" s="75" t="s">
        <v>501</v>
      </c>
    </row>
    <row r="132" spans="2:4" ht="15">
      <c r="B132" s="69">
        <v>43496</v>
      </c>
      <c r="C132" s="74">
        <v>344197918</v>
      </c>
      <c r="D132" s="75" t="s">
        <v>501</v>
      </c>
    </row>
    <row r="133" spans="2:4" ht="15">
      <c r="B133" s="69">
        <v>43503</v>
      </c>
      <c r="C133" s="74">
        <v>355016497</v>
      </c>
      <c r="D133" s="75" t="s">
        <v>481</v>
      </c>
    </row>
    <row r="134" spans="2:4" ht="15">
      <c r="B134" s="69">
        <v>43510</v>
      </c>
      <c r="C134" s="74">
        <v>460671071</v>
      </c>
      <c r="D134" s="75" t="s">
        <v>489</v>
      </c>
    </row>
    <row r="135" spans="2:4" ht="15">
      <c r="B135" s="69">
        <v>43517</v>
      </c>
      <c r="C135" s="74">
        <v>527533116</v>
      </c>
      <c r="D135" s="75" t="s">
        <v>432</v>
      </c>
    </row>
    <row r="136" spans="2:4" ht="15">
      <c r="B136" s="78">
        <v>43524</v>
      </c>
      <c r="C136" s="79">
        <v>388491293</v>
      </c>
      <c r="D136" s="80" t="s">
        <v>432</v>
      </c>
    </row>
    <row r="137" spans="2:4" ht="15">
      <c r="B137" s="78">
        <v>43531</v>
      </c>
      <c r="C137" s="79">
        <v>533344061</v>
      </c>
      <c r="D137" s="80" t="s">
        <v>1391</v>
      </c>
    </row>
    <row r="138" spans="2:4" ht="15">
      <c r="B138" s="78">
        <v>43538</v>
      </c>
      <c r="C138" s="79">
        <v>465260058</v>
      </c>
      <c r="D138" s="80" t="s">
        <v>1391</v>
      </c>
    </row>
    <row r="139" spans="2:4" ht="15">
      <c r="B139" s="78">
        <v>43545</v>
      </c>
      <c r="C139" s="79">
        <v>260185948</v>
      </c>
      <c r="D139" s="80" t="s">
        <v>1391</v>
      </c>
    </row>
    <row r="140" spans="2:4" ht="15">
      <c r="B140" s="78">
        <v>43552</v>
      </c>
      <c r="C140" s="79">
        <v>209657510</v>
      </c>
      <c r="D140" s="80" t="s">
        <v>1391</v>
      </c>
    </row>
    <row r="141" spans="2:4" ht="15">
      <c r="B141" s="78">
        <v>43559</v>
      </c>
      <c r="C141" s="79">
        <v>332499088</v>
      </c>
      <c r="D141" s="80" t="s">
        <v>402</v>
      </c>
    </row>
    <row r="142" spans="2:4" ht="15">
      <c r="B142" s="78">
        <v>43566</v>
      </c>
      <c r="C142" s="79">
        <v>320220789</v>
      </c>
      <c r="D142" s="80" t="s">
        <v>402</v>
      </c>
    </row>
    <row r="143" spans="2:4" ht="15">
      <c r="B143" s="78">
        <v>43573</v>
      </c>
      <c r="C143" s="79">
        <v>330580192</v>
      </c>
      <c r="D143" s="80" t="s">
        <v>427</v>
      </c>
    </row>
    <row r="144" spans="2:4" ht="15">
      <c r="B144" s="78">
        <v>43580</v>
      </c>
      <c r="C144" s="79">
        <v>903108117</v>
      </c>
      <c r="D144" s="80" t="s">
        <v>332</v>
      </c>
    </row>
    <row r="145" spans="2:4" ht="15">
      <c r="B145" s="78">
        <v>43587</v>
      </c>
      <c r="C145" s="79">
        <v>439403048</v>
      </c>
      <c r="D145" s="80" t="s">
        <v>332</v>
      </c>
    </row>
    <row r="146" spans="2:4" ht="15">
      <c r="B146" s="78">
        <v>43594</v>
      </c>
      <c r="C146" s="79">
        <v>407343186</v>
      </c>
      <c r="D146" s="80" t="s">
        <v>332</v>
      </c>
    </row>
    <row r="147" spans="2:4" ht="15">
      <c r="B147" s="78">
        <v>43601</v>
      </c>
      <c r="C147" s="79">
        <v>343112639.95</v>
      </c>
      <c r="D147" s="80" t="s">
        <v>363</v>
      </c>
    </row>
    <row r="148" spans="2:4" ht="15">
      <c r="B148" s="78">
        <v>43608</v>
      </c>
      <c r="C148" s="79">
        <v>364054506</v>
      </c>
      <c r="D148" s="80" t="s">
        <v>307</v>
      </c>
    </row>
    <row r="149" spans="2:4" ht="15">
      <c r="B149" s="78">
        <v>43615</v>
      </c>
      <c r="C149" s="79">
        <v>291977909</v>
      </c>
      <c r="D149" s="80" t="s">
        <v>307</v>
      </c>
    </row>
    <row r="150" spans="2:4" ht="15">
      <c r="B150" s="78">
        <v>43622</v>
      </c>
      <c r="C150" s="79">
        <v>319874210</v>
      </c>
      <c r="D150" s="80" t="s">
        <v>307</v>
      </c>
    </row>
    <row r="151" spans="2:4" ht="15">
      <c r="B151" s="78">
        <v>43629</v>
      </c>
      <c r="C151" s="79">
        <v>266152180</v>
      </c>
      <c r="D151" s="80" t="s">
        <v>359</v>
      </c>
    </row>
    <row r="152" spans="2:4" ht="15">
      <c r="B152" s="78">
        <v>43636</v>
      </c>
      <c r="C152" s="79">
        <v>327372436</v>
      </c>
      <c r="D152" s="80" t="s">
        <v>314</v>
      </c>
    </row>
    <row r="153" spans="2:4" ht="15">
      <c r="B153" s="78">
        <v>43643</v>
      </c>
      <c r="C153" s="79">
        <v>344801561</v>
      </c>
      <c r="D153" s="80" t="s">
        <v>342</v>
      </c>
    </row>
    <row r="154" spans="2:4" ht="15">
      <c r="B154" s="78">
        <v>43650</v>
      </c>
      <c r="C154" s="79">
        <v>579893514</v>
      </c>
      <c r="D154" s="80" t="s">
        <v>96</v>
      </c>
    </row>
    <row r="155" spans="2:4" ht="15">
      <c r="B155" s="78">
        <v>43657</v>
      </c>
      <c r="C155" s="79">
        <v>489176908</v>
      </c>
      <c r="D155" s="80" t="s">
        <v>299</v>
      </c>
    </row>
    <row r="156" spans="2:4" ht="15">
      <c r="B156" s="78">
        <v>43664</v>
      </c>
      <c r="C156" s="79">
        <v>483028072</v>
      </c>
      <c r="D156" s="80" t="s">
        <v>98</v>
      </c>
    </row>
    <row r="157" spans="2:4" ht="15">
      <c r="B157" s="78">
        <v>43671</v>
      </c>
      <c r="C157" s="79">
        <v>419295519</v>
      </c>
      <c r="D157" s="80" t="s">
        <v>98</v>
      </c>
    </row>
    <row r="158" spans="2:4" ht="15">
      <c r="B158" s="78">
        <v>43678</v>
      </c>
      <c r="C158" s="79">
        <v>461285831</v>
      </c>
      <c r="D158" s="80" t="s">
        <v>312</v>
      </c>
    </row>
    <row r="159" spans="2:4" ht="15">
      <c r="B159" s="78">
        <v>43685</v>
      </c>
      <c r="C159" s="79">
        <v>375999108</v>
      </c>
      <c r="D159" s="80" t="s">
        <v>312</v>
      </c>
    </row>
    <row r="160" spans="2:4" ht="15">
      <c r="B160" s="78">
        <v>43692</v>
      </c>
      <c r="C160" s="79">
        <v>537280319</v>
      </c>
      <c r="D160" s="80" t="s">
        <v>155</v>
      </c>
    </row>
    <row r="161" spans="2:4" ht="15">
      <c r="B161" s="78">
        <v>43699</v>
      </c>
      <c r="C161" s="79">
        <v>398706227</v>
      </c>
      <c r="D161" s="80" t="s">
        <v>155</v>
      </c>
    </row>
    <row r="162" spans="2:4" ht="15">
      <c r="B162" s="78">
        <v>43706</v>
      </c>
      <c r="C162" s="79">
        <v>261710811</v>
      </c>
      <c r="D162" s="80" t="s">
        <v>155</v>
      </c>
    </row>
    <row r="163" spans="2:4" ht="15">
      <c r="B163" s="78">
        <v>43713</v>
      </c>
      <c r="C163" s="79">
        <v>373046671</v>
      </c>
      <c r="D163" s="80" t="s">
        <v>287</v>
      </c>
    </row>
    <row r="164" spans="2:4" ht="15">
      <c r="B164" s="78">
        <v>43720</v>
      </c>
      <c r="C164" s="79">
        <v>236362445</v>
      </c>
      <c r="D164" s="80" t="s">
        <v>287</v>
      </c>
    </row>
    <row r="165" spans="2:4" ht="15">
      <c r="B165" s="78">
        <v>43727</v>
      </c>
      <c r="C165" s="79">
        <v>254855443</v>
      </c>
      <c r="D165" s="80" t="s">
        <v>277</v>
      </c>
    </row>
    <row r="166" spans="2:4" ht="15">
      <c r="B166" s="78">
        <v>43734</v>
      </c>
      <c r="C166" s="79">
        <v>279045780</v>
      </c>
      <c r="D166" s="80" t="s">
        <v>249</v>
      </c>
    </row>
    <row r="167" spans="2:4" ht="15">
      <c r="B167" s="78">
        <v>43741</v>
      </c>
      <c r="C167" s="79">
        <v>419920734</v>
      </c>
      <c r="D167" s="80" t="s">
        <v>130</v>
      </c>
    </row>
    <row r="168" spans="2:4" ht="15">
      <c r="B168" s="78">
        <v>43748</v>
      </c>
      <c r="C168" s="79">
        <v>351898248</v>
      </c>
      <c r="D168" s="80" t="s">
        <v>130</v>
      </c>
    </row>
    <row r="169" spans="2:4" ht="15">
      <c r="B169" s="78">
        <v>43755</v>
      </c>
      <c r="C169" s="81">
        <v>399764097</v>
      </c>
      <c r="D169" s="32" t="s">
        <v>130</v>
      </c>
    </row>
    <row r="170" spans="2:4" ht="15">
      <c r="B170" s="78">
        <v>43762</v>
      </c>
      <c r="C170" s="82">
        <v>332984398</v>
      </c>
      <c r="D170" s="32" t="s">
        <v>130</v>
      </c>
    </row>
    <row r="171" spans="2:4" ht="15">
      <c r="B171" s="78">
        <v>43769</v>
      </c>
      <c r="C171" s="82">
        <v>449031321</v>
      </c>
      <c r="D171" s="32" t="s">
        <v>1392</v>
      </c>
    </row>
    <row r="172" spans="2:4" ht="15">
      <c r="B172" s="78">
        <v>43776</v>
      </c>
      <c r="C172" s="82">
        <v>366779171</v>
      </c>
      <c r="D172" s="32" t="s">
        <v>213</v>
      </c>
    </row>
    <row r="173" spans="2:4" ht="15">
      <c r="B173" s="78">
        <v>43783</v>
      </c>
      <c r="C173" s="82">
        <v>364473277.26</v>
      </c>
      <c r="D173" s="32" t="s">
        <v>91</v>
      </c>
    </row>
    <row r="174" spans="2:4" ht="15">
      <c r="B174" s="78">
        <v>43790</v>
      </c>
      <c r="C174" s="82">
        <v>541693780</v>
      </c>
      <c r="D174" s="32" t="s">
        <v>89</v>
      </c>
    </row>
    <row r="175" spans="2:4" ht="15">
      <c r="B175" s="83">
        <v>43797</v>
      </c>
      <c r="C175" s="82">
        <v>353225069</v>
      </c>
      <c r="D175" s="32" t="s">
        <v>89</v>
      </c>
    </row>
    <row r="176" spans="2:4" ht="15">
      <c r="B176" s="83">
        <v>43804</v>
      </c>
      <c r="C176" s="82">
        <v>301622270</v>
      </c>
      <c r="D176" s="32" t="s">
        <v>89</v>
      </c>
    </row>
    <row r="177" spans="2:4" ht="15">
      <c r="B177" s="83">
        <v>43811</v>
      </c>
      <c r="C177" s="82">
        <v>360294226</v>
      </c>
      <c r="D177" s="32" t="s">
        <v>77</v>
      </c>
    </row>
    <row r="178" spans="2:4" ht="15">
      <c r="B178" s="83">
        <v>43818</v>
      </c>
      <c r="C178" s="82">
        <v>835924592</v>
      </c>
      <c r="D178" s="32" t="s">
        <v>94</v>
      </c>
    </row>
    <row r="179" spans="2:4" ht="15">
      <c r="B179" s="83">
        <v>43825</v>
      </c>
      <c r="C179" s="82">
        <v>898391067</v>
      </c>
      <c r="D179" s="32" t="s">
        <v>94</v>
      </c>
    </row>
    <row r="180" spans="2:4" ht="15">
      <c r="B180" s="83">
        <v>43832</v>
      </c>
      <c r="C180" s="82">
        <v>547315473</v>
      </c>
      <c r="D180" s="32" t="s">
        <v>94</v>
      </c>
    </row>
    <row r="181" spans="2:4" ht="15">
      <c r="B181" s="83">
        <v>43839</v>
      </c>
      <c r="C181" s="82">
        <v>336299091</v>
      </c>
      <c r="D181" s="32" t="s">
        <v>84</v>
      </c>
    </row>
    <row r="182" spans="2:4" ht="15">
      <c r="B182" s="83">
        <v>43846</v>
      </c>
      <c r="C182" s="82">
        <v>453198840</v>
      </c>
      <c r="D182" s="32" t="s">
        <v>52</v>
      </c>
    </row>
    <row r="183" spans="2:4" ht="15">
      <c r="B183" s="83">
        <v>43853</v>
      </c>
      <c r="C183" s="82">
        <v>404405312</v>
      </c>
      <c r="D183" s="32" t="s">
        <v>52</v>
      </c>
    </row>
    <row r="184" spans="2:4" ht="15">
      <c r="B184" s="83">
        <v>43860</v>
      </c>
      <c r="C184" s="82">
        <v>396671415</v>
      </c>
      <c r="D184" s="32" t="s">
        <v>52</v>
      </c>
    </row>
    <row r="185" spans="2:4" ht="15">
      <c r="B185" s="83">
        <v>43867</v>
      </c>
      <c r="C185" s="82">
        <v>383978931</v>
      </c>
      <c r="D185" s="32" t="s">
        <v>65</v>
      </c>
    </row>
    <row r="186" spans="2:4" ht="15">
      <c r="B186" s="83">
        <v>43874</v>
      </c>
      <c r="C186" s="82">
        <v>392605276</v>
      </c>
      <c r="D186" s="32" t="s">
        <v>81</v>
      </c>
    </row>
    <row r="187" spans="2:4" ht="15">
      <c r="B187" s="83">
        <v>43881</v>
      </c>
      <c r="C187" s="82">
        <v>320005847</v>
      </c>
      <c r="D187" s="32" t="s">
        <v>73</v>
      </c>
    </row>
    <row r="188" spans="2:4" ht="15">
      <c r="B188" s="83">
        <v>43888</v>
      </c>
      <c r="C188" s="82">
        <v>302657963</v>
      </c>
      <c r="D188" s="32" t="s">
        <v>63</v>
      </c>
    </row>
    <row r="189" spans="2:4" ht="15">
      <c r="B189" s="83">
        <v>43895</v>
      </c>
      <c r="C189" s="82">
        <v>258379185</v>
      </c>
      <c r="D189" s="32" t="s">
        <v>63</v>
      </c>
    </row>
    <row r="190" spans="2:4" ht="15">
      <c r="B190" s="83">
        <f aca="true" t="shared" si="0" ref="B190:B209">B189+7</f>
        <v>43902</v>
      </c>
      <c r="C190" s="32">
        <v>0</v>
      </c>
      <c r="D190" s="32"/>
    </row>
    <row r="191" spans="2:4" ht="15">
      <c r="B191" s="83">
        <f t="shared" si="0"/>
        <v>43909</v>
      </c>
      <c r="C191" s="32">
        <v>0</v>
      </c>
      <c r="D191" s="32"/>
    </row>
    <row r="192" spans="2:4" ht="15">
      <c r="B192" s="83">
        <f t="shared" si="0"/>
        <v>43916</v>
      </c>
      <c r="C192" s="32">
        <v>0</v>
      </c>
      <c r="D192" s="32"/>
    </row>
    <row r="193" spans="2:4" ht="15">
      <c r="B193" s="83">
        <f t="shared" si="0"/>
        <v>43923</v>
      </c>
      <c r="C193" s="32">
        <v>0</v>
      </c>
      <c r="D193" s="32"/>
    </row>
    <row r="194" spans="2:4" ht="15">
      <c r="B194" s="83">
        <f t="shared" si="0"/>
        <v>43930</v>
      </c>
      <c r="C194" s="32">
        <v>0</v>
      </c>
      <c r="D194" s="32"/>
    </row>
    <row r="195" spans="2:4" ht="15">
      <c r="B195" s="83">
        <f t="shared" si="0"/>
        <v>43937</v>
      </c>
      <c r="C195" s="32">
        <v>0</v>
      </c>
      <c r="D195" s="32"/>
    </row>
    <row r="196" spans="2:4" ht="15">
      <c r="B196" s="83">
        <f t="shared" si="0"/>
        <v>43944</v>
      </c>
      <c r="C196" s="32">
        <v>0</v>
      </c>
      <c r="D196" s="32"/>
    </row>
    <row r="197" spans="2:4" ht="15">
      <c r="B197" s="83">
        <f t="shared" si="0"/>
        <v>43951</v>
      </c>
      <c r="C197" s="32">
        <v>0</v>
      </c>
      <c r="D197" s="32"/>
    </row>
    <row r="198" spans="2:4" ht="15">
      <c r="B198" s="83">
        <f t="shared" si="0"/>
        <v>43958</v>
      </c>
      <c r="C198" s="32">
        <v>0</v>
      </c>
      <c r="D198" s="32"/>
    </row>
    <row r="199" spans="2:4" ht="15">
      <c r="B199" s="83">
        <f t="shared" si="0"/>
        <v>43965</v>
      </c>
      <c r="C199" s="32">
        <v>0</v>
      </c>
      <c r="D199" s="32"/>
    </row>
    <row r="200" spans="2:4" ht="15">
      <c r="B200" s="83">
        <f t="shared" si="0"/>
        <v>43972</v>
      </c>
      <c r="C200" s="32">
        <v>0</v>
      </c>
      <c r="D200" s="32"/>
    </row>
    <row r="201" spans="2:4" ht="15">
      <c r="B201" s="83">
        <f t="shared" si="0"/>
        <v>43979</v>
      </c>
      <c r="C201" s="32">
        <v>0</v>
      </c>
      <c r="D201" s="32"/>
    </row>
    <row r="202" spans="2:4" ht="15">
      <c r="B202" s="83">
        <f t="shared" si="0"/>
        <v>43986</v>
      </c>
      <c r="C202" s="32">
        <v>0</v>
      </c>
      <c r="D202" s="32"/>
    </row>
    <row r="203" spans="2:4" ht="15">
      <c r="B203" s="83">
        <f t="shared" si="0"/>
        <v>43993</v>
      </c>
      <c r="C203" s="32">
        <v>0</v>
      </c>
      <c r="D203" s="32"/>
    </row>
    <row r="204" spans="2:4" ht="15">
      <c r="B204" s="83">
        <f t="shared" si="0"/>
        <v>44000</v>
      </c>
      <c r="C204" s="82">
        <v>3830877</v>
      </c>
      <c r="D204" s="32" t="s">
        <v>88</v>
      </c>
    </row>
    <row r="205" spans="2:4" ht="15">
      <c r="B205" s="83">
        <f t="shared" si="0"/>
        <v>44007</v>
      </c>
      <c r="C205" s="82">
        <v>11549996</v>
      </c>
      <c r="D205" s="32" t="s">
        <v>83</v>
      </c>
    </row>
    <row r="206" spans="2:4" ht="15">
      <c r="B206" s="83">
        <f t="shared" si="0"/>
        <v>44014</v>
      </c>
      <c r="C206" s="82">
        <v>52114975</v>
      </c>
      <c r="D206" s="32" t="s">
        <v>67</v>
      </c>
    </row>
    <row r="207" spans="2:4" ht="15">
      <c r="B207" s="83">
        <f t="shared" si="0"/>
        <v>44021</v>
      </c>
      <c r="C207" s="82">
        <v>63724428</v>
      </c>
      <c r="D207" s="32" t="s">
        <v>67</v>
      </c>
    </row>
    <row r="208" spans="2:4" ht="15">
      <c r="B208" s="83">
        <f t="shared" si="0"/>
        <v>44028</v>
      </c>
      <c r="C208" s="82">
        <v>83666939</v>
      </c>
      <c r="D208" s="32" t="s">
        <v>68</v>
      </c>
    </row>
    <row r="209" spans="2:4" ht="15">
      <c r="B209" s="83">
        <f t="shared" si="0"/>
        <v>44035</v>
      </c>
      <c r="C209" s="82">
        <v>108224125</v>
      </c>
      <c r="D209" s="32" t="s">
        <v>38</v>
      </c>
    </row>
    <row r="210" spans="2:4" ht="15">
      <c r="B210" s="83">
        <v>44042</v>
      </c>
      <c r="C210" s="82">
        <v>122098007</v>
      </c>
      <c r="D210" s="84" t="s">
        <v>54</v>
      </c>
    </row>
    <row r="211" spans="2:4" ht="15">
      <c r="B211" s="83">
        <v>44049</v>
      </c>
      <c r="C211" s="82">
        <v>126955526</v>
      </c>
      <c r="D211" s="84" t="s">
        <v>54</v>
      </c>
    </row>
    <row r="212" spans="2:4" ht="15">
      <c r="B212" s="83">
        <v>44056</v>
      </c>
      <c r="C212" s="82">
        <v>126602231</v>
      </c>
      <c r="D212" s="84" t="s">
        <v>54</v>
      </c>
    </row>
    <row r="213" spans="2:4" ht="15">
      <c r="B213" s="83">
        <f aca="true" t="shared" si="1" ref="B213:B244">B212+7</f>
        <v>44063</v>
      </c>
      <c r="C213" s="32">
        <v>0</v>
      </c>
      <c r="D213" s="32"/>
    </row>
    <row r="214" spans="2:4" ht="15">
      <c r="B214" s="83">
        <f t="shared" si="1"/>
        <v>44070</v>
      </c>
      <c r="C214" s="32">
        <v>0</v>
      </c>
      <c r="D214" s="32"/>
    </row>
    <row r="215" spans="2:3" ht="15">
      <c r="B215" s="83">
        <f t="shared" si="1"/>
        <v>44077</v>
      </c>
      <c r="C215" s="32">
        <v>0</v>
      </c>
    </row>
    <row r="216" spans="2:3" ht="15">
      <c r="B216" s="83">
        <f t="shared" si="1"/>
        <v>44084</v>
      </c>
      <c r="C216" s="32">
        <v>0</v>
      </c>
    </row>
    <row r="217" spans="2:3" ht="15">
      <c r="B217" s="83">
        <f t="shared" si="1"/>
        <v>44091</v>
      </c>
      <c r="C217" s="32">
        <v>0</v>
      </c>
    </row>
    <row r="218" spans="2:3" ht="15">
      <c r="B218" s="83">
        <f t="shared" si="1"/>
        <v>44098</v>
      </c>
      <c r="C218" s="32">
        <v>0</v>
      </c>
    </row>
    <row r="219" spans="2:3" ht="15">
      <c r="B219" s="83">
        <f t="shared" si="1"/>
        <v>44105</v>
      </c>
      <c r="C219" s="32">
        <v>0</v>
      </c>
    </row>
    <row r="220" spans="2:3" ht="15">
      <c r="B220" s="83">
        <f t="shared" si="1"/>
        <v>44112</v>
      </c>
      <c r="C220" s="32">
        <v>0</v>
      </c>
    </row>
    <row r="221" spans="2:3" ht="15">
      <c r="B221" s="83">
        <f t="shared" si="1"/>
        <v>44119</v>
      </c>
      <c r="C221" s="32">
        <v>0</v>
      </c>
    </row>
    <row r="222" spans="2:3" ht="15">
      <c r="B222" s="83">
        <f t="shared" si="1"/>
        <v>44126</v>
      </c>
      <c r="C222" s="32">
        <v>0</v>
      </c>
    </row>
    <row r="223" spans="2:3" ht="15">
      <c r="B223" s="83">
        <f t="shared" si="1"/>
        <v>44133</v>
      </c>
      <c r="C223" s="32">
        <v>0</v>
      </c>
    </row>
    <row r="224" spans="2:3" ht="15">
      <c r="B224" s="83">
        <f t="shared" si="1"/>
        <v>44140</v>
      </c>
      <c r="C224" s="32">
        <v>0</v>
      </c>
    </row>
    <row r="225" spans="2:3" ht="15">
      <c r="B225" s="83">
        <f t="shared" si="1"/>
        <v>44147</v>
      </c>
      <c r="C225" s="32">
        <v>0</v>
      </c>
    </row>
    <row r="226" spans="2:3" ht="15">
      <c r="B226" s="83">
        <f t="shared" si="1"/>
        <v>44154</v>
      </c>
      <c r="C226" s="32">
        <v>0</v>
      </c>
    </row>
    <row r="227" spans="2:3" ht="15">
      <c r="B227" s="83">
        <f t="shared" si="1"/>
        <v>44161</v>
      </c>
      <c r="C227" s="32">
        <v>0</v>
      </c>
    </row>
    <row r="228" spans="2:3" ht="15">
      <c r="B228" s="83">
        <f t="shared" si="1"/>
        <v>44168</v>
      </c>
      <c r="C228" s="32">
        <v>0</v>
      </c>
    </row>
    <row r="229" spans="2:3" ht="15">
      <c r="B229" s="83">
        <f t="shared" si="1"/>
        <v>44175</v>
      </c>
      <c r="C229" s="32">
        <v>0</v>
      </c>
    </row>
    <row r="230" spans="2:3" ht="15">
      <c r="B230" s="83">
        <f t="shared" si="1"/>
        <v>44182</v>
      </c>
      <c r="C230" s="32">
        <v>0</v>
      </c>
    </row>
    <row r="231" spans="2:3" ht="15">
      <c r="B231" s="83">
        <f t="shared" si="1"/>
        <v>44189</v>
      </c>
      <c r="C231" s="32">
        <v>0</v>
      </c>
    </row>
    <row r="232" spans="2:3" ht="15">
      <c r="B232" s="83">
        <f t="shared" si="1"/>
        <v>44196</v>
      </c>
      <c r="C232" s="32">
        <v>0</v>
      </c>
    </row>
    <row r="233" spans="2:3" ht="15">
      <c r="B233" s="83">
        <f t="shared" si="1"/>
        <v>44203</v>
      </c>
      <c r="C233" s="32">
        <v>0</v>
      </c>
    </row>
    <row r="234" spans="2:3" ht="15">
      <c r="B234" s="83">
        <f t="shared" si="1"/>
        <v>44210</v>
      </c>
      <c r="C234" s="32">
        <v>0</v>
      </c>
    </row>
    <row r="235" spans="2:3" ht="15">
      <c r="B235" s="83">
        <f t="shared" si="1"/>
        <v>44217</v>
      </c>
      <c r="C235" s="32">
        <v>0</v>
      </c>
    </row>
    <row r="236" spans="2:3" ht="15">
      <c r="B236" s="83">
        <f t="shared" si="1"/>
        <v>44224</v>
      </c>
      <c r="C236" s="32">
        <v>0</v>
      </c>
    </row>
    <row r="237" spans="2:3" ht="15">
      <c r="B237" s="83">
        <f t="shared" si="1"/>
        <v>44231</v>
      </c>
      <c r="C237" s="32">
        <v>0</v>
      </c>
    </row>
    <row r="238" spans="2:3" ht="15">
      <c r="B238" s="83">
        <f t="shared" si="1"/>
        <v>44238</v>
      </c>
      <c r="C238" s="32">
        <v>0</v>
      </c>
    </row>
    <row r="239" spans="2:3" ht="15">
      <c r="B239" s="83">
        <f t="shared" si="1"/>
        <v>44245</v>
      </c>
      <c r="C239" s="32">
        <v>0</v>
      </c>
    </row>
    <row r="240" spans="2:3" ht="15">
      <c r="B240" s="83">
        <f t="shared" si="1"/>
        <v>44252</v>
      </c>
      <c r="C240" s="32">
        <v>0</v>
      </c>
    </row>
    <row r="241" spans="2:3" ht="15">
      <c r="B241" s="83">
        <f t="shared" si="1"/>
        <v>44259</v>
      </c>
      <c r="C241" s="32">
        <v>0</v>
      </c>
    </row>
    <row r="242" spans="2:3" ht="15">
      <c r="B242" s="83">
        <f t="shared" si="1"/>
        <v>44266</v>
      </c>
      <c r="C242" s="32">
        <v>0</v>
      </c>
    </row>
    <row r="243" spans="2:3" ht="15">
      <c r="B243" s="83">
        <f t="shared" si="1"/>
        <v>44273</v>
      </c>
      <c r="C243" s="32">
        <v>0</v>
      </c>
    </row>
    <row r="244" spans="2:3" ht="15">
      <c r="B244" s="83">
        <f t="shared" si="1"/>
        <v>44280</v>
      </c>
      <c r="C244" s="32">
        <v>0</v>
      </c>
    </row>
    <row r="245" spans="2:3" ht="15">
      <c r="B245" s="83">
        <f aca="true" t="shared" si="2" ref="B245:B323">B244+7</f>
        <v>44287</v>
      </c>
      <c r="C245" s="32">
        <v>0</v>
      </c>
    </row>
    <row r="246" spans="2:3" ht="15">
      <c r="B246" s="83">
        <f t="shared" si="2"/>
        <v>44294</v>
      </c>
      <c r="C246" s="32">
        <v>0</v>
      </c>
    </row>
    <row r="247" spans="2:3" ht="15">
      <c r="B247" s="83">
        <f t="shared" si="2"/>
        <v>44301</v>
      </c>
      <c r="C247" s="32">
        <v>0</v>
      </c>
    </row>
    <row r="248" spans="2:3" ht="15">
      <c r="B248" s="83">
        <f t="shared" si="2"/>
        <v>44308</v>
      </c>
      <c r="C248" s="32">
        <v>0</v>
      </c>
    </row>
    <row r="249" spans="2:3" ht="15">
      <c r="B249" s="83">
        <f t="shared" si="2"/>
        <v>44315</v>
      </c>
      <c r="C249" s="32">
        <v>0</v>
      </c>
    </row>
    <row r="250" spans="2:3" ht="15">
      <c r="B250" s="83">
        <f t="shared" si="2"/>
        <v>44322</v>
      </c>
      <c r="C250" s="32">
        <v>0</v>
      </c>
    </row>
    <row r="251" spans="2:4" ht="15">
      <c r="B251" s="83">
        <f t="shared" si="2"/>
        <v>44329</v>
      </c>
      <c r="C251">
        <v>5349215</v>
      </c>
      <c r="D251" t="s">
        <v>16</v>
      </c>
    </row>
    <row r="252" spans="2:4" ht="15">
      <c r="B252" s="83">
        <f t="shared" si="2"/>
        <v>44336</v>
      </c>
      <c r="C252">
        <v>11562316</v>
      </c>
      <c r="D252" t="s">
        <v>13</v>
      </c>
    </row>
    <row r="253" spans="2:4" ht="15">
      <c r="B253" s="83">
        <f t="shared" si="2"/>
        <v>44343</v>
      </c>
      <c r="C253">
        <v>27795786</v>
      </c>
      <c r="D253" t="s">
        <v>1412</v>
      </c>
    </row>
    <row r="254" spans="2:4" ht="15">
      <c r="B254" s="83">
        <f t="shared" si="2"/>
        <v>44350</v>
      </c>
      <c r="C254">
        <v>23476055</v>
      </c>
      <c r="D254" t="s">
        <v>1405</v>
      </c>
    </row>
    <row r="255" spans="2:4" ht="15">
      <c r="B255" s="83">
        <f t="shared" si="2"/>
        <v>44357</v>
      </c>
      <c r="C255">
        <v>76774417</v>
      </c>
      <c r="D255" t="s">
        <v>1417</v>
      </c>
    </row>
    <row r="256" spans="2:4" ht="15">
      <c r="B256" s="83">
        <f t="shared" si="2"/>
        <v>44364</v>
      </c>
      <c r="C256">
        <v>107277683</v>
      </c>
      <c r="D256" t="s">
        <v>1425</v>
      </c>
    </row>
    <row r="257" spans="2:4" ht="15">
      <c r="B257" s="83">
        <f t="shared" si="2"/>
        <v>44371</v>
      </c>
      <c r="C257">
        <v>123920760</v>
      </c>
      <c r="D257" t="s">
        <v>1432</v>
      </c>
    </row>
    <row r="258" spans="2:4" ht="15">
      <c r="B258" s="83">
        <f t="shared" si="2"/>
        <v>44378</v>
      </c>
      <c r="C258">
        <v>202558306</v>
      </c>
      <c r="D258" t="s">
        <v>1437</v>
      </c>
    </row>
    <row r="259" spans="2:4" ht="15">
      <c r="B259" s="83">
        <f t="shared" si="2"/>
        <v>44385</v>
      </c>
      <c r="C259">
        <v>282519740</v>
      </c>
      <c r="D259" t="s">
        <v>1437</v>
      </c>
    </row>
    <row r="260" spans="2:4" ht="15">
      <c r="B260" s="83">
        <f t="shared" si="2"/>
        <v>44392</v>
      </c>
      <c r="C260">
        <v>458541247</v>
      </c>
      <c r="D260" t="s">
        <v>1456</v>
      </c>
    </row>
    <row r="261" spans="2:4" ht="15">
      <c r="B261" s="83">
        <f t="shared" si="2"/>
        <v>44399</v>
      </c>
      <c r="C261">
        <v>410171186</v>
      </c>
      <c r="D261" t="s">
        <v>1456</v>
      </c>
    </row>
    <row r="262" spans="2:4" ht="15">
      <c r="B262" s="83">
        <f>B261+7</f>
        <v>44406</v>
      </c>
      <c r="C262">
        <v>302659224</v>
      </c>
      <c r="D262" t="s">
        <v>1477</v>
      </c>
    </row>
    <row r="263" spans="2:4" ht="15">
      <c r="B263" s="83">
        <f t="shared" si="2"/>
        <v>44413</v>
      </c>
      <c r="C263">
        <v>368600184</v>
      </c>
      <c r="D263" t="s">
        <v>1487</v>
      </c>
    </row>
    <row r="264" spans="2:4" ht="15">
      <c r="B264" s="83">
        <f t="shared" si="2"/>
        <v>44420</v>
      </c>
      <c r="C264">
        <v>377783134</v>
      </c>
      <c r="D264" t="s">
        <v>1496</v>
      </c>
    </row>
    <row r="265" spans="2:4" ht="15">
      <c r="B265" s="83">
        <f t="shared" si="2"/>
        <v>44427</v>
      </c>
      <c r="C265">
        <v>395383308</v>
      </c>
      <c r="D265" t="s">
        <v>1502</v>
      </c>
    </row>
    <row r="266" spans="2:4" ht="15">
      <c r="B266" s="83">
        <f t="shared" si="2"/>
        <v>44434</v>
      </c>
      <c r="C266">
        <v>330720446</v>
      </c>
      <c r="D266" t="s">
        <v>1502</v>
      </c>
    </row>
    <row r="267" spans="2:4" ht="15">
      <c r="B267" s="83">
        <f t="shared" si="2"/>
        <v>44441</v>
      </c>
      <c r="C267">
        <v>327309709</v>
      </c>
      <c r="D267" t="s">
        <v>1502</v>
      </c>
    </row>
    <row r="268" spans="2:4" ht="15">
      <c r="B268" s="83">
        <f t="shared" si="2"/>
        <v>44448</v>
      </c>
      <c r="C268">
        <v>251383568</v>
      </c>
      <c r="D268" t="s">
        <v>1531</v>
      </c>
    </row>
    <row r="269" spans="2:4" ht="15">
      <c r="B269" s="83">
        <f t="shared" si="2"/>
        <v>44455</v>
      </c>
      <c r="C269">
        <v>247894264</v>
      </c>
      <c r="D269" t="s">
        <v>1536</v>
      </c>
    </row>
    <row r="270" spans="2:4" ht="15">
      <c r="B270" s="83">
        <f t="shared" si="2"/>
        <v>44462</v>
      </c>
      <c r="C270">
        <v>219373498</v>
      </c>
      <c r="D270" t="s">
        <v>1531</v>
      </c>
    </row>
    <row r="271" spans="2:4" ht="15">
      <c r="B271" s="83">
        <f t="shared" si="2"/>
        <v>44469</v>
      </c>
      <c r="C271">
        <v>162211516</v>
      </c>
      <c r="D271" t="s">
        <v>1531</v>
      </c>
    </row>
    <row r="272" spans="2:4" ht="15">
      <c r="B272" s="83">
        <f t="shared" si="2"/>
        <v>44476</v>
      </c>
      <c r="C272">
        <v>318333464</v>
      </c>
      <c r="D272" t="s">
        <v>1562</v>
      </c>
    </row>
    <row r="273" spans="2:4" ht="15">
      <c r="B273" s="83">
        <f t="shared" si="2"/>
        <v>44483</v>
      </c>
      <c r="C273">
        <v>264567849</v>
      </c>
      <c r="D273" t="s">
        <v>1562</v>
      </c>
    </row>
    <row r="274" spans="2:4" ht="15">
      <c r="B274" s="83">
        <f t="shared" si="2"/>
        <v>44490</v>
      </c>
      <c r="C274">
        <v>387182995</v>
      </c>
      <c r="D274" t="s">
        <v>1572</v>
      </c>
    </row>
    <row r="275" spans="2:4" ht="15">
      <c r="B275" s="83">
        <f t="shared" si="2"/>
        <v>44497</v>
      </c>
      <c r="C275">
        <v>570069462</v>
      </c>
      <c r="D275" t="s">
        <v>1578</v>
      </c>
    </row>
    <row r="276" spans="2:4" ht="15">
      <c r="B276" s="83">
        <f t="shared" si="2"/>
        <v>44504</v>
      </c>
      <c r="C276">
        <v>418094960</v>
      </c>
      <c r="D276" t="s">
        <v>1578</v>
      </c>
    </row>
    <row r="277" spans="2:4" ht="15">
      <c r="B277" s="83">
        <f t="shared" si="2"/>
        <v>44511</v>
      </c>
      <c r="C277">
        <v>344373322</v>
      </c>
      <c r="D277" t="s">
        <v>1600</v>
      </c>
    </row>
    <row r="278" spans="2:4" ht="15">
      <c r="B278" s="83">
        <f t="shared" si="2"/>
        <v>44518</v>
      </c>
      <c r="C278">
        <v>211765782</v>
      </c>
      <c r="D278" t="s">
        <v>1600</v>
      </c>
    </row>
    <row r="279" spans="2:4" ht="15">
      <c r="B279" s="83">
        <f t="shared" si="2"/>
        <v>44525</v>
      </c>
      <c r="C279">
        <v>155314938</v>
      </c>
      <c r="D279" t="s">
        <v>1610</v>
      </c>
    </row>
    <row r="280" spans="2:4" ht="15">
      <c r="B280" s="83">
        <f t="shared" si="2"/>
        <v>44532</v>
      </c>
      <c r="C280">
        <v>225423324</v>
      </c>
      <c r="D280" t="s">
        <v>1618</v>
      </c>
    </row>
    <row r="281" spans="2:4" ht="15">
      <c r="B281" s="83">
        <f t="shared" si="2"/>
        <v>44539</v>
      </c>
      <c r="C281">
        <v>213570436</v>
      </c>
      <c r="D281" t="s">
        <v>1618</v>
      </c>
    </row>
    <row r="282" spans="2:4" ht="15">
      <c r="B282" s="83">
        <f t="shared" si="2"/>
        <v>44546</v>
      </c>
      <c r="C282">
        <v>180519150</v>
      </c>
      <c r="D282" t="s">
        <v>1618</v>
      </c>
    </row>
    <row r="283" spans="2:4" ht="15">
      <c r="B283" s="83">
        <f t="shared" si="2"/>
        <v>44553</v>
      </c>
      <c r="C283">
        <v>626798357</v>
      </c>
      <c r="D283" t="s">
        <v>1632</v>
      </c>
    </row>
    <row r="284" spans="2:4" ht="15">
      <c r="B284" s="83">
        <f t="shared" si="2"/>
        <v>44560</v>
      </c>
      <c r="C284">
        <v>590306692</v>
      </c>
      <c r="D284" t="s">
        <v>1632</v>
      </c>
    </row>
    <row r="285" spans="2:4" ht="15">
      <c r="B285" s="83">
        <f t="shared" si="2"/>
        <v>44567</v>
      </c>
      <c r="C285">
        <v>368163962</v>
      </c>
      <c r="D285" t="s">
        <v>1632</v>
      </c>
    </row>
    <row r="286" spans="2:4" ht="15">
      <c r="B286" s="83">
        <f t="shared" si="2"/>
        <v>44574</v>
      </c>
      <c r="C286">
        <v>286927642</v>
      </c>
      <c r="D286" t="s">
        <v>1632</v>
      </c>
    </row>
    <row r="287" spans="2:4" ht="15">
      <c r="B287" s="83">
        <f t="shared" si="2"/>
        <v>44581</v>
      </c>
      <c r="C287">
        <v>235664165</v>
      </c>
      <c r="D287" t="s">
        <v>1632</v>
      </c>
    </row>
    <row r="288" spans="2:4" ht="15">
      <c r="B288" s="83">
        <f t="shared" si="2"/>
        <v>44588</v>
      </c>
      <c r="C288">
        <v>215629653</v>
      </c>
      <c r="D288" t="s">
        <v>1632</v>
      </c>
    </row>
    <row r="289" spans="2:4" ht="15">
      <c r="B289" s="83">
        <f t="shared" si="2"/>
        <v>44595</v>
      </c>
      <c r="C289">
        <v>186663545</v>
      </c>
      <c r="D289" t="s">
        <v>1632</v>
      </c>
    </row>
    <row r="290" spans="2:4" ht="15">
      <c r="B290" s="83">
        <f t="shared" si="2"/>
        <v>44602</v>
      </c>
      <c r="C290">
        <v>201377755</v>
      </c>
      <c r="D290" t="s">
        <v>1677</v>
      </c>
    </row>
    <row r="291" spans="2:4" ht="15">
      <c r="B291" s="83">
        <f t="shared" si="2"/>
        <v>44609</v>
      </c>
      <c r="C291">
        <v>392969730</v>
      </c>
      <c r="D291" t="s">
        <v>1682</v>
      </c>
    </row>
    <row r="292" spans="2:4" ht="15">
      <c r="B292" s="83">
        <f t="shared" si="2"/>
        <v>44616</v>
      </c>
      <c r="C292">
        <v>353419695</v>
      </c>
      <c r="D292" t="s">
        <v>1682</v>
      </c>
    </row>
    <row r="293" spans="2:4" ht="15">
      <c r="B293" s="83">
        <f t="shared" si="2"/>
        <v>44623</v>
      </c>
      <c r="C293">
        <v>268019894</v>
      </c>
      <c r="D293" t="s">
        <v>1682</v>
      </c>
    </row>
    <row r="294" spans="2:4" ht="15">
      <c r="B294" s="83">
        <f t="shared" si="2"/>
        <v>44630</v>
      </c>
      <c r="C294">
        <v>353130042</v>
      </c>
      <c r="D294" t="s">
        <v>1694</v>
      </c>
    </row>
    <row r="295" spans="2:4" ht="15">
      <c r="B295" s="83">
        <f t="shared" si="2"/>
        <v>44637</v>
      </c>
      <c r="C295">
        <v>421068911</v>
      </c>
      <c r="D295" t="s">
        <v>1694</v>
      </c>
    </row>
    <row r="296" spans="2:4" ht="15">
      <c r="B296" s="83">
        <f t="shared" si="2"/>
        <v>44644</v>
      </c>
      <c r="C296">
        <v>187732783</v>
      </c>
      <c r="D296" t="s">
        <v>1694</v>
      </c>
    </row>
    <row r="297" spans="2:4" ht="15">
      <c r="B297" s="83">
        <f t="shared" si="2"/>
        <v>44651</v>
      </c>
      <c r="C297">
        <v>153164761</v>
      </c>
      <c r="D297" t="s">
        <v>1710</v>
      </c>
    </row>
    <row r="298" spans="2:4" ht="15">
      <c r="B298" s="83">
        <f t="shared" si="2"/>
        <v>44658</v>
      </c>
      <c r="C298">
        <v>275465702</v>
      </c>
      <c r="D298" t="s">
        <v>1713</v>
      </c>
    </row>
    <row r="299" spans="2:4" ht="15">
      <c r="B299" s="83">
        <f t="shared" si="2"/>
        <v>44665</v>
      </c>
      <c r="C299">
        <v>326751801</v>
      </c>
      <c r="D299" t="s">
        <v>1719</v>
      </c>
    </row>
    <row r="300" spans="2:4" ht="15">
      <c r="B300" s="83">
        <f t="shared" si="2"/>
        <v>44672</v>
      </c>
      <c r="C300">
        <v>536686108</v>
      </c>
      <c r="D300" t="s">
        <v>1726</v>
      </c>
    </row>
    <row r="301" ht="15">
      <c r="B301" s="83">
        <f t="shared" si="2"/>
        <v>44679</v>
      </c>
    </row>
    <row r="302" ht="15">
      <c r="B302" s="83">
        <f t="shared" si="2"/>
        <v>44686</v>
      </c>
    </row>
    <row r="303" ht="15">
      <c r="B303" s="83">
        <f t="shared" si="2"/>
        <v>44693</v>
      </c>
    </row>
    <row r="304" ht="15">
      <c r="B304" s="83">
        <f t="shared" si="2"/>
        <v>44700</v>
      </c>
    </row>
    <row r="305" ht="15">
      <c r="B305" s="83">
        <f t="shared" si="2"/>
        <v>44707</v>
      </c>
    </row>
    <row r="306" ht="15">
      <c r="B306" s="83">
        <f t="shared" si="2"/>
        <v>44714</v>
      </c>
    </row>
    <row r="307" ht="15">
      <c r="B307" s="83">
        <f t="shared" si="2"/>
        <v>44721</v>
      </c>
    </row>
    <row r="308" ht="15">
      <c r="B308" s="83">
        <f t="shared" si="2"/>
        <v>44728</v>
      </c>
    </row>
    <row r="309" ht="15">
      <c r="B309" s="83">
        <f t="shared" si="2"/>
        <v>44735</v>
      </c>
    </row>
    <row r="310" ht="15">
      <c r="B310" s="83">
        <f t="shared" si="2"/>
        <v>44742</v>
      </c>
    </row>
    <row r="311" ht="15">
      <c r="B311" s="83">
        <f t="shared" si="2"/>
        <v>44749</v>
      </c>
    </row>
    <row r="312" ht="15">
      <c r="B312" s="83">
        <f t="shared" si="2"/>
        <v>44756</v>
      </c>
    </row>
    <row r="313" ht="15">
      <c r="B313" s="83">
        <f t="shared" si="2"/>
        <v>44763</v>
      </c>
    </row>
    <row r="314" ht="15">
      <c r="B314" s="83">
        <f t="shared" si="2"/>
        <v>44770</v>
      </c>
    </row>
    <row r="315" ht="15">
      <c r="B315" s="83">
        <f t="shared" si="2"/>
        <v>44777</v>
      </c>
    </row>
    <row r="316" ht="15">
      <c r="B316" s="193"/>
    </row>
    <row r="318" ht="15">
      <c r="B318" s="83">
        <f>B262+7</f>
        <v>44413</v>
      </c>
    </row>
    <row r="319" ht="15">
      <c r="B319" s="83">
        <f t="shared" si="2"/>
        <v>44420</v>
      </c>
    </row>
    <row r="320" ht="15">
      <c r="B320" s="83">
        <f t="shared" si="2"/>
        <v>44427</v>
      </c>
    </row>
    <row r="321" ht="15">
      <c r="B321" s="83">
        <f t="shared" si="2"/>
        <v>44434</v>
      </c>
    </row>
    <row r="322" ht="15">
      <c r="B322" s="83">
        <f t="shared" si="2"/>
        <v>44441</v>
      </c>
    </row>
    <row r="323" ht="15">
      <c r="B323" s="83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60">
      <selection activeCell="U20" sqref="U20"/>
    </sheetView>
  </sheetViews>
  <sheetFormatPr defaultColWidth="10.421875" defaultRowHeight="15"/>
  <cols>
    <col min="1" max="1" width="5.140625" style="270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85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65" customFormat="1" ht="15">
      <c r="A2" s="271"/>
      <c r="B2" s="266"/>
      <c r="C2" s="267" t="s">
        <v>1393</v>
      </c>
      <c r="D2" s="268"/>
      <c r="E2" s="266"/>
      <c r="F2" s="267" t="s">
        <v>1394</v>
      </c>
      <c r="G2" s="269" t="s">
        <v>1395</v>
      </c>
      <c r="H2" s="266"/>
      <c r="I2" s="267" t="s">
        <v>1396</v>
      </c>
      <c r="J2" s="269" t="s">
        <v>1397</v>
      </c>
      <c r="K2" s="266"/>
      <c r="L2" s="267" t="s">
        <v>1398</v>
      </c>
      <c r="M2" s="269" t="s">
        <v>1399</v>
      </c>
      <c r="N2" s="266"/>
      <c r="O2" s="267" t="s">
        <v>1400</v>
      </c>
      <c r="P2" s="269" t="s">
        <v>1401</v>
      </c>
      <c r="Q2" s="266"/>
      <c r="R2" s="267" t="s">
        <v>1647</v>
      </c>
      <c r="S2" s="269" t="s">
        <v>1402</v>
      </c>
      <c r="T2" s="266"/>
      <c r="U2" s="267" t="s">
        <v>1648</v>
      </c>
      <c r="V2" s="269" t="s">
        <v>1649</v>
      </c>
    </row>
    <row r="3" spans="1:22" ht="15">
      <c r="A3" s="270">
        <v>1</v>
      </c>
      <c r="B3" s="263"/>
      <c r="C3" s="250"/>
      <c r="D3" s="264"/>
      <c r="E3" s="258">
        <v>42739</v>
      </c>
      <c r="F3" s="86">
        <v>647684890</v>
      </c>
      <c r="G3" s="259">
        <v>647684890</v>
      </c>
      <c r="H3" s="258">
        <v>43103</v>
      </c>
      <c r="I3" s="86">
        <v>771209075</v>
      </c>
      <c r="J3" s="259">
        <v>771209075</v>
      </c>
      <c r="K3" s="251">
        <v>43468</v>
      </c>
      <c r="L3" s="257">
        <v>416487012</v>
      </c>
      <c r="M3" s="252">
        <v>416487012</v>
      </c>
      <c r="N3" s="251">
        <v>43832</v>
      </c>
      <c r="O3" s="257">
        <v>547315473</v>
      </c>
      <c r="P3" s="252">
        <f>O3</f>
        <v>547315473</v>
      </c>
      <c r="Q3" s="251">
        <v>44196</v>
      </c>
      <c r="R3" s="250"/>
      <c r="S3" s="252">
        <f>R3</f>
        <v>0</v>
      </c>
      <c r="T3" s="251">
        <v>44560</v>
      </c>
      <c r="U3" s="250">
        <v>590306692</v>
      </c>
      <c r="V3" s="252">
        <f>U3</f>
        <v>590306692</v>
      </c>
    </row>
    <row r="4" spans="1:22" ht="15">
      <c r="A4" s="270">
        <v>2</v>
      </c>
      <c r="B4" s="263"/>
      <c r="C4" s="250"/>
      <c r="D4" s="264"/>
      <c r="E4" s="258">
        <v>42746</v>
      </c>
      <c r="F4" s="86">
        <v>448376673</v>
      </c>
      <c r="G4" s="259">
        <f aca="true" t="shared" si="0" ref="G4:G35">G3+F4</f>
        <v>1096061563</v>
      </c>
      <c r="H4" s="258">
        <v>43110</v>
      </c>
      <c r="I4" s="86">
        <v>436275752</v>
      </c>
      <c r="J4" s="259">
        <f aca="true" t="shared" si="1" ref="J4:J35">J3+I4</f>
        <v>1207484827</v>
      </c>
      <c r="K4" s="251">
        <v>43475</v>
      </c>
      <c r="L4" s="257">
        <v>436574288</v>
      </c>
      <c r="M4" s="253">
        <f aca="true" t="shared" si="2" ref="M4:M35">M3+L4</f>
        <v>853061300</v>
      </c>
      <c r="N4" s="251">
        <f aca="true" t="shared" si="3" ref="N4:N35">N3+7</f>
        <v>43839</v>
      </c>
      <c r="O4" s="257">
        <v>336299091</v>
      </c>
      <c r="P4" s="253">
        <f aca="true" t="shared" si="4" ref="P4:P35">P3+O4</f>
        <v>883614564</v>
      </c>
      <c r="Q4" s="251">
        <f aca="true" t="shared" si="5" ref="Q4:Q35">Q3+7</f>
        <v>44203</v>
      </c>
      <c r="R4" s="250"/>
      <c r="S4" s="253">
        <f aca="true" t="shared" si="6" ref="S4:S35">S3+R4</f>
        <v>0</v>
      </c>
      <c r="T4" s="251">
        <f aca="true" t="shared" si="7" ref="T4:T54">T3+7</f>
        <v>44567</v>
      </c>
      <c r="U4" s="250">
        <v>368163962</v>
      </c>
      <c r="V4" s="253">
        <f aca="true" t="shared" si="8" ref="V4:V54">V3+U4</f>
        <v>958470654</v>
      </c>
    </row>
    <row r="5" spans="1:22" ht="15">
      <c r="A5" s="270">
        <v>3</v>
      </c>
      <c r="B5" s="263"/>
      <c r="C5" s="250"/>
      <c r="D5" s="264"/>
      <c r="E5" s="258">
        <v>42753</v>
      </c>
      <c r="F5" s="86">
        <v>383391010</v>
      </c>
      <c r="G5" s="259">
        <f t="shared" si="0"/>
        <v>1479452573</v>
      </c>
      <c r="H5" s="258">
        <v>43117</v>
      </c>
      <c r="I5" s="86">
        <v>386301671</v>
      </c>
      <c r="J5" s="259">
        <f t="shared" si="1"/>
        <v>1593786498</v>
      </c>
      <c r="K5" s="251">
        <v>43482</v>
      </c>
      <c r="L5" s="257">
        <v>432996329.4</v>
      </c>
      <c r="M5" s="253">
        <f t="shared" si="2"/>
        <v>1286057629.4</v>
      </c>
      <c r="N5" s="251">
        <f t="shared" si="3"/>
        <v>43846</v>
      </c>
      <c r="O5" s="257">
        <v>453198840</v>
      </c>
      <c r="P5" s="253">
        <f t="shared" si="4"/>
        <v>1336813404</v>
      </c>
      <c r="Q5" s="251">
        <f t="shared" si="5"/>
        <v>44210</v>
      </c>
      <c r="R5" s="250"/>
      <c r="S5" s="253">
        <f t="shared" si="6"/>
        <v>0</v>
      </c>
      <c r="T5" s="251">
        <f t="shared" si="7"/>
        <v>44574</v>
      </c>
      <c r="U5" s="250">
        <v>286927642</v>
      </c>
      <c r="V5" s="253">
        <f t="shared" si="8"/>
        <v>1245398296</v>
      </c>
    </row>
    <row r="6" spans="1:22" ht="15">
      <c r="A6" s="270">
        <v>4</v>
      </c>
      <c r="B6" s="263"/>
      <c r="C6" s="250"/>
      <c r="D6" s="264"/>
      <c r="E6" s="258">
        <v>42760</v>
      </c>
      <c r="F6" s="86">
        <v>388461541</v>
      </c>
      <c r="G6" s="259">
        <f t="shared" si="0"/>
        <v>1867914114</v>
      </c>
      <c r="H6" s="260">
        <v>43125</v>
      </c>
      <c r="I6" s="87">
        <v>339835532</v>
      </c>
      <c r="J6" s="259">
        <f t="shared" si="1"/>
        <v>1933622030</v>
      </c>
      <c r="K6" s="251">
        <v>43489</v>
      </c>
      <c r="L6" s="257">
        <v>376282890</v>
      </c>
      <c r="M6" s="253">
        <f t="shared" si="2"/>
        <v>1662340519.4</v>
      </c>
      <c r="N6" s="251">
        <f t="shared" si="3"/>
        <v>43853</v>
      </c>
      <c r="O6" s="257">
        <v>404405312</v>
      </c>
      <c r="P6" s="253">
        <f t="shared" si="4"/>
        <v>1741218716</v>
      </c>
      <c r="Q6" s="251">
        <f t="shared" si="5"/>
        <v>44217</v>
      </c>
      <c r="R6" s="250"/>
      <c r="S6" s="253">
        <f t="shared" si="6"/>
        <v>0</v>
      </c>
      <c r="T6" s="251">
        <f t="shared" si="7"/>
        <v>44581</v>
      </c>
      <c r="U6" s="250">
        <v>235664165</v>
      </c>
      <c r="V6" s="253">
        <f t="shared" si="8"/>
        <v>1481062461</v>
      </c>
    </row>
    <row r="7" spans="1:22" ht="15">
      <c r="A7" s="270">
        <v>5</v>
      </c>
      <c r="B7" s="263"/>
      <c r="C7" s="250"/>
      <c r="D7" s="264"/>
      <c r="E7" s="258">
        <v>42767</v>
      </c>
      <c r="F7" s="86">
        <v>354620133</v>
      </c>
      <c r="G7" s="259">
        <f t="shared" si="0"/>
        <v>2222534247</v>
      </c>
      <c r="H7" s="260">
        <v>43132</v>
      </c>
      <c r="I7" s="87">
        <v>308058508</v>
      </c>
      <c r="J7" s="259">
        <f t="shared" si="1"/>
        <v>2241680538</v>
      </c>
      <c r="K7" s="251">
        <v>43496</v>
      </c>
      <c r="L7" s="257">
        <v>344197918</v>
      </c>
      <c r="M7" s="253">
        <f t="shared" si="2"/>
        <v>2006538437.4</v>
      </c>
      <c r="N7" s="251">
        <f t="shared" si="3"/>
        <v>43860</v>
      </c>
      <c r="O7" s="257">
        <v>396671415</v>
      </c>
      <c r="P7" s="253">
        <f t="shared" si="4"/>
        <v>2137890131</v>
      </c>
      <c r="Q7" s="251">
        <f t="shared" si="5"/>
        <v>44224</v>
      </c>
      <c r="R7" s="250"/>
      <c r="S7" s="253">
        <f t="shared" si="6"/>
        <v>0</v>
      </c>
      <c r="T7" s="251">
        <f t="shared" si="7"/>
        <v>44588</v>
      </c>
      <c r="U7" s="250">
        <v>215629653</v>
      </c>
      <c r="V7" s="253">
        <f t="shared" si="8"/>
        <v>1696692114</v>
      </c>
    </row>
    <row r="8" spans="1:22" ht="15">
      <c r="A8" s="270">
        <v>6</v>
      </c>
      <c r="B8" s="263"/>
      <c r="C8" s="250"/>
      <c r="D8" s="264"/>
      <c r="E8" s="258">
        <v>42774</v>
      </c>
      <c r="F8" s="86">
        <v>326531838</v>
      </c>
      <c r="G8" s="259">
        <f t="shared" si="0"/>
        <v>2549066085</v>
      </c>
      <c r="H8" s="258">
        <v>43139</v>
      </c>
      <c r="I8" s="86">
        <v>421660121</v>
      </c>
      <c r="J8" s="259">
        <f t="shared" si="1"/>
        <v>2663340659</v>
      </c>
      <c r="K8" s="251">
        <v>43503</v>
      </c>
      <c r="L8" s="257">
        <v>355016497</v>
      </c>
      <c r="M8" s="253">
        <f t="shared" si="2"/>
        <v>2361554934.4</v>
      </c>
      <c r="N8" s="251">
        <f t="shared" si="3"/>
        <v>43867</v>
      </c>
      <c r="O8" s="257">
        <v>383978931</v>
      </c>
      <c r="P8" s="253">
        <f t="shared" si="4"/>
        <v>2521869062</v>
      </c>
      <c r="Q8" s="251">
        <f t="shared" si="5"/>
        <v>44231</v>
      </c>
      <c r="R8" s="250"/>
      <c r="S8" s="253">
        <f t="shared" si="6"/>
        <v>0</v>
      </c>
      <c r="T8" s="251">
        <f t="shared" si="7"/>
        <v>44595</v>
      </c>
      <c r="U8" s="250">
        <v>186663545</v>
      </c>
      <c r="V8" s="253">
        <f t="shared" si="8"/>
        <v>1883355659</v>
      </c>
    </row>
    <row r="9" spans="1:22" ht="15">
      <c r="A9" s="270">
        <v>7</v>
      </c>
      <c r="B9" s="263"/>
      <c r="C9" s="250"/>
      <c r="D9" s="264"/>
      <c r="E9" s="258">
        <v>42781</v>
      </c>
      <c r="F9" s="86">
        <v>469411739</v>
      </c>
      <c r="G9" s="259">
        <f t="shared" si="0"/>
        <v>3018477824</v>
      </c>
      <c r="H9" s="258">
        <v>43146</v>
      </c>
      <c r="I9" s="86">
        <v>559419651</v>
      </c>
      <c r="J9" s="259">
        <f t="shared" si="1"/>
        <v>3222760310</v>
      </c>
      <c r="K9" s="251">
        <v>43510</v>
      </c>
      <c r="L9" s="257">
        <v>460671071</v>
      </c>
      <c r="M9" s="253">
        <f t="shared" si="2"/>
        <v>2822226005.4</v>
      </c>
      <c r="N9" s="251">
        <f t="shared" si="3"/>
        <v>43874</v>
      </c>
      <c r="O9" s="257">
        <v>392605276</v>
      </c>
      <c r="P9" s="253">
        <f t="shared" si="4"/>
        <v>2914474338</v>
      </c>
      <c r="Q9" s="251">
        <f t="shared" si="5"/>
        <v>44238</v>
      </c>
      <c r="R9" s="250"/>
      <c r="S9" s="253">
        <f t="shared" si="6"/>
        <v>0</v>
      </c>
      <c r="T9" s="251">
        <f t="shared" si="7"/>
        <v>44602</v>
      </c>
      <c r="U9" s="250">
        <v>201377755</v>
      </c>
      <c r="V9" s="253">
        <f t="shared" si="8"/>
        <v>2084733414</v>
      </c>
    </row>
    <row r="10" spans="1:22" ht="15">
      <c r="A10" s="270">
        <v>8</v>
      </c>
      <c r="B10" s="263"/>
      <c r="C10" s="250"/>
      <c r="D10" s="264"/>
      <c r="E10" s="258">
        <v>42788</v>
      </c>
      <c r="F10" s="86">
        <v>336428793</v>
      </c>
      <c r="G10" s="259">
        <f t="shared" si="0"/>
        <v>3354906617</v>
      </c>
      <c r="H10" s="258">
        <v>43153</v>
      </c>
      <c r="I10" s="86">
        <v>420634874</v>
      </c>
      <c r="J10" s="259">
        <f t="shared" si="1"/>
        <v>3643395184</v>
      </c>
      <c r="K10" s="251">
        <v>43517</v>
      </c>
      <c r="L10" s="257">
        <v>527533116</v>
      </c>
      <c r="M10" s="253">
        <f t="shared" si="2"/>
        <v>3349759121.4</v>
      </c>
      <c r="N10" s="251">
        <f t="shared" si="3"/>
        <v>43881</v>
      </c>
      <c r="O10" s="257">
        <v>320005847</v>
      </c>
      <c r="P10" s="253">
        <f t="shared" si="4"/>
        <v>3234480185</v>
      </c>
      <c r="Q10" s="251">
        <f t="shared" si="5"/>
        <v>44245</v>
      </c>
      <c r="R10" s="250"/>
      <c r="S10" s="253">
        <f t="shared" si="6"/>
        <v>0</v>
      </c>
      <c r="T10" s="251">
        <f t="shared" si="7"/>
        <v>44609</v>
      </c>
      <c r="U10" s="250">
        <v>392969730</v>
      </c>
      <c r="V10" s="253">
        <f t="shared" si="8"/>
        <v>2477703144</v>
      </c>
    </row>
    <row r="11" spans="1:22" ht="15">
      <c r="A11" s="270">
        <v>9</v>
      </c>
      <c r="B11" s="263"/>
      <c r="C11" s="250"/>
      <c r="D11" s="264"/>
      <c r="E11" s="258">
        <v>42795</v>
      </c>
      <c r="F11" s="86">
        <v>283465660</v>
      </c>
      <c r="G11" s="259">
        <f t="shared" si="0"/>
        <v>3638372277</v>
      </c>
      <c r="H11" s="258">
        <v>43160</v>
      </c>
      <c r="I11" s="86">
        <v>357088250</v>
      </c>
      <c r="J11" s="259">
        <f t="shared" si="1"/>
        <v>4000483434</v>
      </c>
      <c r="K11" s="251">
        <v>43524</v>
      </c>
      <c r="L11" s="257">
        <v>388491293</v>
      </c>
      <c r="M11" s="253">
        <f t="shared" si="2"/>
        <v>3738250414.4</v>
      </c>
      <c r="N11" s="251">
        <f t="shared" si="3"/>
        <v>43888</v>
      </c>
      <c r="O11" s="257">
        <v>302657963</v>
      </c>
      <c r="P11" s="253">
        <f t="shared" si="4"/>
        <v>3537138148</v>
      </c>
      <c r="Q11" s="251">
        <f t="shared" si="5"/>
        <v>44252</v>
      </c>
      <c r="R11" s="250"/>
      <c r="S11" s="253">
        <f t="shared" si="6"/>
        <v>0</v>
      </c>
      <c r="T11" s="251">
        <f t="shared" si="7"/>
        <v>44616</v>
      </c>
      <c r="U11" s="250">
        <v>353419695</v>
      </c>
      <c r="V11" s="253">
        <f t="shared" si="8"/>
        <v>2831122839</v>
      </c>
    </row>
    <row r="12" spans="1:22" ht="15">
      <c r="A12" s="270">
        <v>10</v>
      </c>
      <c r="B12" s="263"/>
      <c r="C12" s="250"/>
      <c r="D12" s="264"/>
      <c r="E12" s="258">
        <v>42802</v>
      </c>
      <c r="F12" s="86">
        <v>323024047</v>
      </c>
      <c r="G12" s="259">
        <f t="shared" si="0"/>
        <v>3961396324</v>
      </c>
      <c r="H12" s="258">
        <v>43167</v>
      </c>
      <c r="I12" s="86">
        <v>256002054</v>
      </c>
      <c r="J12" s="259">
        <f t="shared" si="1"/>
        <v>4256485488</v>
      </c>
      <c r="K12" s="251">
        <v>43531</v>
      </c>
      <c r="L12" s="257">
        <v>533344061</v>
      </c>
      <c r="M12" s="253">
        <f t="shared" si="2"/>
        <v>4271594475.4</v>
      </c>
      <c r="N12" s="251">
        <f t="shared" si="3"/>
        <v>43895</v>
      </c>
      <c r="O12" s="257">
        <v>258379185</v>
      </c>
      <c r="P12" s="253">
        <f t="shared" si="4"/>
        <v>3795517333</v>
      </c>
      <c r="Q12" s="251">
        <f t="shared" si="5"/>
        <v>44259</v>
      </c>
      <c r="R12" s="250"/>
      <c r="S12" s="253">
        <f t="shared" si="6"/>
        <v>0</v>
      </c>
      <c r="T12" s="251">
        <f t="shared" si="7"/>
        <v>44623</v>
      </c>
      <c r="U12" s="250">
        <v>268019894</v>
      </c>
      <c r="V12" s="253">
        <f t="shared" si="8"/>
        <v>3099142733</v>
      </c>
    </row>
    <row r="13" spans="1:22" ht="15">
      <c r="A13" s="270">
        <v>11</v>
      </c>
      <c r="B13" s="263"/>
      <c r="C13" s="250"/>
      <c r="D13" s="264"/>
      <c r="E13" s="258">
        <v>42809</v>
      </c>
      <c r="F13" s="86">
        <v>393781734</v>
      </c>
      <c r="G13" s="259">
        <f t="shared" si="0"/>
        <v>4355178058</v>
      </c>
      <c r="H13" s="258">
        <v>43174</v>
      </c>
      <c r="I13" s="86">
        <v>566370635</v>
      </c>
      <c r="J13" s="259">
        <f t="shared" si="1"/>
        <v>4822856123</v>
      </c>
      <c r="K13" s="251">
        <v>43538</v>
      </c>
      <c r="L13" s="257">
        <v>465260058</v>
      </c>
      <c r="M13" s="253">
        <f t="shared" si="2"/>
        <v>4736854533.4</v>
      </c>
      <c r="N13" s="251">
        <f t="shared" si="3"/>
        <v>43902</v>
      </c>
      <c r="O13" s="257">
        <v>0</v>
      </c>
      <c r="P13" s="253">
        <f t="shared" si="4"/>
        <v>3795517333</v>
      </c>
      <c r="Q13" s="251">
        <f t="shared" si="5"/>
        <v>44266</v>
      </c>
      <c r="R13" s="250"/>
      <c r="S13" s="253">
        <f t="shared" si="6"/>
        <v>0</v>
      </c>
      <c r="T13" s="251">
        <f t="shared" si="7"/>
        <v>44630</v>
      </c>
      <c r="U13" s="250">
        <v>353130042</v>
      </c>
      <c r="V13" s="253">
        <f t="shared" si="8"/>
        <v>3452272775</v>
      </c>
    </row>
    <row r="14" spans="1:22" ht="15">
      <c r="A14" s="270">
        <v>12</v>
      </c>
      <c r="B14" s="263"/>
      <c r="C14" s="250"/>
      <c r="D14" s="264"/>
      <c r="E14" s="258">
        <v>42816</v>
      </c>
      <c r="F14" s="86">
        <v>337206298</v>
      </c>
      <c r="G14" s="259">
        <f t="shared" si="0"/>
        <v>4692384356</v>
      </c>
      <c r="H14" s="258">
        <v>43181</v>
      </c>
      <c r="I14" s="86">
        <v>306451601</v>
      </c>
      <c r="J14" s="259">
        <f t="shared" si="1"/>
        <v>5129307724</v>
      </c>
      <c r="K14" s="251">
        <v>43545</v>
      </c>
      <c r="L14" s="257">
        <v>260185948</v>
      </c>
      <c r="M14" s="253">
        <f t="shared" si="2"/>
        <v>4997040481.4</v>
      </c>
      <c r="N14" s="251">
        <f t="shared" si="3"/>
        <v>43909</v>
      </c>
      <c r="O14" s="257">
        <v>0</v>
      </c>
      <c r="P14" s="253">
        <f t="shared" si="4"/>
        <v>3795517333</v>
      </c>
      <c r="Q14" s="251">
        <f t="shared" si="5"/>
        <v>44273</v>
      </c>
      <c r="R14" s="250"/>
      <c r="S14" s="253">
        <f t="shared" si="6"/>
        <v>0</v>
      </c>
      <c r="T14" s="251">
        <f t="shared" si="7"/>
        <v>44637</v>
      </c>
      <c r="U14" s="250">
        <v>421068911</v>
      </c>
      <c r="V14" s="253">
        <f t="shared" si="8"/>
        <v>3873341686</v>
      </c>
    </row>
    <row r="15" spans="1:22" ht="15">
      <c r="A15" s="270">
        <v>13</v>
      </c>
      <c r="B15" s="263"/>
      <c r="C15" s="250"/>
      <c r="D15" s="264"/>
      <c r="E15" s="258">
        <v>42823</v>
      </c>
      <c r="F15" s="86">
        <v>395685357</v>
      </c>
      <c r="G15" s="259">
        <f t="shared" si="0"/>
        <v>5088069713</v>
      </c>
      <c r="H15" s="258">
        <v>43188</v>
      </c>
      <c r="I15" s="86">
        <v>512384643</v>
      </c>
      <c r="J15" s="259">
        <f t="shared" si="1"/>
        <v>5641692367</v>
      </c>
      <c r="K15" s="251">
        <v>43552</v>
      </c>
      <c r="L15" s="257">
        <v>209657510</v>
      </c>
      <c r="M15" s="253">
        <f t="shared" si="2"/>
        <v>5206697991.4</v>
      </c>
      <c r="N15" s="251">
        <f t="shared" si="3"/>
        <v>43916</v>
      </c>
      <c r="O15" s="257">
        <v>0</v>
      </c>
      <c r="P15" s="253">
        <f t="shared" si="4"/>
        <v>3795517333</v>
      </c>
      <c r="Q15" s="251">
        <f t="shared" si="5"/>
        <v>44280</v>
      </c>
      <c r="R15" s="250"/>
      <c r="S15" s="253">
        <f t="shared" si="6"/>
        <v>0</v>
      </c>
      <c r="T15" s="251">
        <f t="shared" si="7"/>
        <v>44644</v>
      </c>
      <c r="U15" s="250">
        <v>187732783</v>
      </c>
      <c r="V15" s="253">
        <f t="shared" si="8"/>
        <v>4061074469</v>
      </c>
    </row>
    <row r="16" spans="1:22" ht="15">
      <c r="A16" s="270">
        <v>14</v>
      </c>
      <c r="B16" s="263"/>
      <c r="C16" s="250"/>
      <c r="D16" s="264"/>
      <c r="E16" s="258">
        <v>42830</v>
      </c>
      <c r="F16" s="86">
        <v>306898579</v>
      </c>
      <c r="G16" s="259">
        <f t="shared" si="0"/>
        <v>5394968292</v>
      </c>
      <c r="H16" s="258">
        <v>43195</v>
      </c>
      <c r="I16" s="86">
        <v>267692457</v>
      </c>
      <c r="J16" s="259">
        <f t="shared" si="1"/>
        <v>5909384824</v>
      </c>
      <c r="K16" s="251">
        <v>43559</v>
      </c>
      <c r="L16" s="257">
        <v>332499088</v>
      </c>
      <c r="M16" s="253">
        <f t="shared" si="2"/>
        <v>5539197079.4</v>
      </c>
      <c r="N16" s="251">
        <f t="shared" si="3"/>
        <v>43923</v>
      </c>
      <c r="O16" s="257">
        <v>0</v>
      </c>
      <c r="P16" s="253">
        <f t="shared" si="4"/>
        <v>3795517333</v>
      </c>
      <c r="Q16" s="251">
        <f t="shared" si="5"/>
        <v>44287</v>
      </c>
      <c r="R16" s="250"/>
      <c r="S16" s="253">
        <f t="shared" si="6"/>
        <v>0</v>
      </c>
      <c r="T16" s="251">
        <f t="shared" si="7"/>
        <v>44651</v>
      </c>
      <c r="U16" s="250">
        <v>153164761</v>
      </c>
      <c r="V16" s="253">
        <f t="shared" si="8"/>
        <v>4214239230</v>
      </c>
    </row>
    <row r="17" spans="1:22" ht="15">
      <c r="A17" s="270">
        <v>15</v>
      </c>
      <c r="B17" s="263"/>
      <c r="C17" s="250"/>
      <c r="D17" s="264"/>
      <c r="E17" s="258">
        <v>42837</v>
      </c>
      <c r="F17" s="86">
        <v>321159449</v>
      </c>
      <c r="G17" s="259">
        <f t="shared" si="0"/>
        <v>5716127741</v>
      </c>
      <c r="H17" s="258">
        <v>43202</v>
      </c>
      <c r="I17" s="86">
        <v>191071252</v>
      </c>
      <c r="J17" s="259">
        <f t="shared" si="1"/>
        <v>6100456076</v>
      </c>
      <c r="K17" s="251">
        <v>43566</v>
      </c>
      <c r="L17" s="257">
        <v>320220789</v>
      </c>
      <c r="M17" s="253">
        <f t="shared" si="2"/>
        <v>5859417868.4</v>
      </c>
      <c r="N17" s="251">
        <f t="shared" si="3"/>
        <v>43930</v>
      </c>
      <c r="O17" s="257">
        <v>0</v>
      </c>
      <c r="P17" s="253">
        <f t="shared" si="4"/>
        <v>3795517333</v>
      </c>
      <c r="Q17" s="251">
        <f t="shared" si="5"/>
        <v>44294</v>
      </c>
      <c r="R17" s="250"/>
      <c r="S17" s="253">
        <f t="shared" si="6"/>
        <v>0</v>
      </c>
      <c r="T17" s="251">
        <f t="shared" si="7"/>
        <v>44658</v>
      </c>
      <c r="U17" s="250">
        <v>275465702</v>
      </c>
      <c r="V17" s="253">
        <f t="shared" si="8"/>
        <v>4489704932</v>
      </c>
    </row>
    <row r="18" spans="1:22" ht="15">
      <c r="A18" s="270">
        <v>16</v>
      </c>
      <c r="B18" s="263"/>
      <c r="C18" s="250"/>
      <c r="D18" s="264"/>
      <c r="E18" s="258">
        <v>42844</v>
      </c>
      <c r="F18" s="86">
        <v>662155640</v>
      </c>
      <c r="G18" s="259">
        <f t="shared" si="0"/>
        <v>6378283381</v>
      </c>
      <c r="H18" s="258">
        <v>43209</v>
      </c>
      <c r="I18" s="86">
        <v>152160473</v>
      </c>
      <c r="J18" s="259">
        <f t="shared" si="1"/>
        <v>6252616549</v>
      </c>
      <c r="K18" s="251">
        <v>43573</v>
      </c>
      <c r="L18" s="257">
        <v>330580192</v>
      </c>
      <c r="M18" s="253">
        <f t="shared" si="2"/>
        <v>6189998060.4</v>
      </c>
      <c r="N18" s="251">
        <f t="shared" si="3"/>
        <v>43937</v>
      </c>
      <c r="O18" s="257">
        <v>0</v>
      </c>
      <c r="P18" s="253">
        <f t="shared" si="4"/>
        <v>3795517333</v>
      </c>
      <c r="Q18" s="251">
        <f t="shared" si="5"/>
        <v>44301</v>
      </c>
      <c r="R18" s="250"/>
      <c r="S18" s="253">
        <f t="shared" si="6"/>
        <v>0</v>
      </c>
      <c r="T18" s="251">
        <f t="shared" si="7"/>
        <v>44665</v>
      </c>
      <c r="U18" s="250">
        <v>326751801</v>
      </c>
      <c r="V18" s="253">
        <f t="shared" si="8"/>
        <v>4816456733</v>
      </c>
    </row>
    <row r="19" spans="1:22" ht="15">
      <c r="A19" s="270">
        <v>17</v>
      </c>
      <c r="B19" s="263"/>
      <c r="C19" s="250"/>
      <c r="D19" s="264"/>
      <c r="E19" s="258">
        <v>42851</v>
      </c>
      <c r="F19" s="86">
        <v>364027699</v>
      </c>
      <c r="G19" s="259">
        <f t="shared" si="0"/>
        <v>6742311080</v>
      </c>
      <c r="H19" s="258">
        <v>43216</v>
      </c>
      <c r="I19" s="86">
        <v>627324721</v>
      </c>
      <c r="J19" s="259">
        <f t="shared" si="1"/>
        <v>6879941270</v>
      </c>
      <c r="K19" s="251">
        <v>43580</v>
      </c>
      <c r="L19" s="257">
        <v>903108117</v>
      </c>
      <c r="M19" s="253">
        <f t="shared" si="2"/>
        <v>7093106177.4</v>
      </c>
      <c r="N19" s="251">
        <f t="shared" si="3"/>
        <v>43944</v>
      </c>
      <c r="O19" s="257">
        <v>0</v>
      </c>
      <c r="P19" s="253">
        <f t="shared" si="4"/>
        <v>3795517333</v>
      </c>
      <c r="Q19" s="251">
        <f t="shared" si="5"/>
        <v>44308</v>
      </c>
      <c r="R19" s="250"/>
      <c r="S19" s="253">
        <f t="shared" si="6"/>
        <v>0</v>
      </c>
      <c r="T19" s="251">
        <f t="shared" si="7"/>
        <v>44672</v>
      </c>
      <c r="U19" s="250">
        <v>536686108</v>
      </c>
      <c r="V19" s="253">
        <f t="shared" si="8"/>
        <v>5353142841</v>
      </c>
    </row>
    <row r="20" spans="1:22" ht="15">
      <c r="A20" s="270">
        <v>18</v>
      </c>
      <c r="B20" s="263"/>
      <c r="C20" s="250"/>
      <c r="D20" s="264"/>
      <c r="E20" s="258">
        <v>42858</v>
      </c>
      <c r="F20" s="86">
        <v>309718749</v>
      </c>
      <c r="G20" s="259">
        <f t="shared" si="0"/>
        <v>7052029829</v>
      </c>
      <c r="H20" s="258">
        <v>43223</v>
      </c>
      <c r="I20" s="86">
        <v>338817321</v>
      </c>
      <c r="J20" s="259">
        <f t="shared" si="1"/>
        <v>7218758591</v>
      </c>
      <c r="K20" s="251">
        <v>43587</v>
      </c>
      <c r="L20" s="257">
        <v>439403048</v>
      </c>
      <c r="M20" s="253">
        <f t="shared" si="2"/>
        <v>7532509225.4</v>
      </c>
      <c r="N20" s="251">
        <f t="shared" si="3"/>
        <v>43951</v>
      </c>
      <c r="O20" s="257">
        <v>0</v>
      </c>
      <c r="P20" s="253">
        <f t="shared" si="4"/>
        <v>3795517333</v>
      </c>
      <c r="Q20" s="251">
        <f t="shared" si="5"/>
        <v>44315</v>
      </c>
      <c r="R20" s="250"/>
      <c r="S20" s="253">
        <f t="shared" si="6"/>
        <v>0</v>
      </c>
      <c r="T20" s="251">
        <f t="shared" si="7"/>
        <v>44679</v>
      </c>
      <c r="U20" s="250"/>
      <c r="V20" s="253">
        <f t="shared" si="8"/>
        <v>5353142841</v>
      </c>
    </row>
    <row r="21" spans="1:22" ht="15">
      <c r="A21" s="270">
        <v>19</v>
      </c>
      <c r="B21" s="263"/>
      <c r="C21" s="250"/>
      <c r="D21" s="264"/>
      <c r="E21" s="258">
        <v>42865</v>
      </c>
      <c r="F21" s="86">
        <v>345536304</v>
      </c>
      <c r="G21" s="259">
        <f t="shared" si="0"/>
        <v>7397566133</v>
      </c>
      <c r="H21" s="258">
        <v>43230</v>
      </c>
      <c r="I21" s="86">
        <v>284685786</v>
      </c>
      <c r="J21" s="259">
        <f t="shared" si="1"/>
        <v>7503444377</v>
      </c>
      <c r="K21" s="251">
        <v>43594</v>
      </c>
      <c r="L21" s="257">
        <v>407343186</v>
      </c>
      <c r="M21" s="253">
        <f t="shared" si="2"/>
        <v>7939852411.4</v>
      </c>
      <c r="N21" s="251">
        <f t="shared" si="3"/>
        <v>43958</v>
      </c>
      <c r="O21" s="257">
        <v>0</v>
      </c>
      <c r="P21" s="253">
        <f t="shared" si="4"/>
        <v>3795517333</v>
      </c>
      <c r="Q21" s="251">
        <f t="shared" si="5"/>
        <v>44322</v>
      </c>
      <c r="R21" s="250"/>
      <c r="S21" s="253">
        <f t="shared" si="6"/>
        <v>0</v>
      </c>
      <c r="T21" s="251">
        <f t="shared" si="7"/>
        <v>44686</v>
      </c>
      <c r="U21" s="250"/>
      <c r="V21" s="253">
        <f t="shared" si="8"/>
        <v>5353142841</v>
      </c>
    </row>
    <row r="22" spans="1:22" ht="15">
      <c r="A22" s="270">
        <v>20</v>
      </c>
      <c r="B22" s="263"/>
      <c r="C22" s="250"/>
      <c r="D22" s="264"/>
      <c r="E22" s="258">
        <v>42872</v>
      </c>
      <c r="F22" s="86">
        <v>284755275</v>
      </c>
      <c r="G22" s="259">
        <f t="shared" si="0"/>
        <v>7682321408</v>
      </c>
      <c r="H22" s="258">
        <v>43237</v>
      </c>
      <c r="I22" s="86">
        <v>515394196</v>
      </c>
      <c r="J22" s="259">
        <f t="shared" si="1"/>
        <v>8018838573</v>
      </c>
      <c r="K22" s="251">
        <v>43601</v>
      </c>
      <c r="L22" s="257">
        <v>343112639.95</v>
      </c>
      <c r="M22" s="253">
        <f t="shared" si="2"/>
        <v>8282965051.349999</v>
      </c>
      <c r="N22" s="251">
        <f t="shared" si="3"/>
        <v>43965</v>
      </c>
      <c r="O22" s="257">
        <v>0</v>
      </c>
      <c r="P22" s="253">
        <f t="shared" si="4"/>
        <v>3795517333</v>
      </c>
      <c r="Q22" s="251">
        <f t="shared" si="5"/>
        <v>44329</v>
      </c>
      <c r="R22" s="250">
        <v>5349215</v>
      </c>
      <c r="S22" s="253">
        <f t="shared" si="6"/>
        <v>5349215</v>
      </c>
      <c r="T22" s="251">
        <f t="shared" si="7"/>
        <v>44693</v>
      </c>
      <c r="U22" s="250"/>
      <c r="V22" s="253">
        <f t="shared" si="8"/>
        <v>5353142841</v>
      </c>
    </row>
    <row r="23" spans="1:22" ht="15">
      <c r="A23" s="270">
        <v>21</v>
      </c>
      <c r="B23" s="263"/>
      <c r="C23" s="250"/>
      <c r="D23" s="264"/>
      <c r="E23" s="258">
        <v>42879</v>
      </c>
      <c r="F23" s="86">
        <v>295200745</v>
      </c>
      <c r="G23" s="259">
        <f t="shared" si="0"/>
        <v>7977522153</v>
      </c>
      <c r="H23" s="258">
        <v>43244</v>
      </c>
      <c r="I23" s="86">
        <v>391474999</v>
      </c>
      <c r="J23" s="259">
        <f t="shared" si="1"/>
        <v>8410313572</v>
      </c>
      <c r="K23" s="251">
        <v>43608</v>
      </c>
      <c r="L23" s="257">
        <v>364054506</v>
      </c>
      <c r="M23" s="253">
        <f t="shared" si="2"/>
        <v>8647019557.349998</v>
      </c>
      <c r="N23" s="251">
        <f t="shared" si="3"/>
        <v>43972</v>
      </c>
      <c r="O23" s="257">
        <v>0</v>
      </c>
      <c r="P23" s="253">
        <f t="shared" si="4"/>
        <v>3795517333</v>
      </c>
      <c r="Q23" s="251">
        <f t="shared" si="5"/>
        <v>44336</v>
      </c>
      <c r="R23" s="250">
        <v>11562316</v>
      </c>
      <c r="S23" s="253">
        <f t="shared" si="6"/>
        <v>16911531</v>
      </c>
      <c r="T23" s="251">
        <f t="shared" si="7"/>
        <v>44700</v>
      </c>
      <c r="U23" s="250"/>
      <c r="V23" s="253">
        <f t="shared" si="8"/>
        <v>5353142841</v>
      </c>
    </row>
    <row r="24" spans="1:22" ht="15">
      <c r="A24" s="270">
        <v>22</v>
      </c>
      <c r="B24" s="263"/>
      <c r="C24" s="250"/>
      <c r="D24" s="264"/>
      <c r="E24" s="258">
        <v>42886</v>
      </c>
      <c r="F24" s="86">
        <v>335441078</v>
      </c>
      <c r="G24" s="259">
        <f t="shared" si="0"/>
        <v>8312963231</v>
      </c>
      <c r="H24" s="258">
        <v>43251</v>
      </c>
      <c r="I24" s="86">
        <v>310207387</v>
      </c>
      <c r="J24" s="259">
        <f t="shared" si="1"/>
        <v>8720520959</v>
      </c>
      <c r="K24" s="251">
        <v>43615</v>
      </c>
      <c r="L24" s="257">
        <v>291977909</v>
      </c>
      <c r="M24" s="253">
        <f t="shared" si="2"/>
        <v>8938997466.349998</v>
      </c>
      <c r="N24" s="251">
        <f t="shared" si="3"/>
        <v>43979</v>
      </c>
      <c r="O24" s="257">
        <v>0</v>
      </c>
      <c r="P24" s="253">
        <f t="shared" si="4"/>
        <v>3795517333</v>
      </c>
      <c r="Q24" s="251">
        <f t="shared" si="5"/>
        <v>44343</v>
      </c>
      <c r="R24" s="250">
        <v>27795786</v>
      </c>
      <c r="S24" s="253">
        <f t="shared" si="6"/>
        <v>44707317</v>
      </c>
      <c r="T24" s="251">
        <f t="shared" si="7"/>
        <v>44707</v>
      </c>
      <c r="U24" s="250"/>
      <c r="V24" s="253">
        <f t="shared" si="8"/>
        <v>5353142841</v>
      </c>
    </row>
    <row r="25" spans="1:22" ht="15">
      <c r="A25" s="270">
        <v>23</v>
      </c>
      <c r="B25" s="263"/>
      <c r="C25" s="250"/>
      <c r="D25" s="264"/>
      <c r="E25" s="258">
        <v>42893</v>
      </c>
      <c r="F25" s="86">
        <v>313079465</v>
      </c>
      <c r="G25" s="259">
        <f t="shared" si="0"/>
        <v>8626042696</v>
      </c>
      <c r="H25" s="258">
        <v>43258</v>
      </c>
      <c r="I25" s="86">
        <v>476583385</v>
      </c>
      <c r="J25" s="259">
        <f t="shared" si="1"/>
        <v>9197104344</v>
      </c>
      <c r="K25" s="251">
        <v>43622</v>
      </c>
      <c r="L25" s="257">
        <v>319874210</v>
      </c>
      <c r="M25" s="253">
        <f t="shared" si="2"/>
        <v>9258871676.349998</v>
      </c>
      <c r="N25" s="251">
        <f t="shared" si="3"/>
        <v>43986</v>
      </c>
      <c r="O25" s="257">
        <v>0</v>
      </c>
      <c r="P25" s="253">
        <f t="shared" si="4"/>
        <v>3795517333</v>
      </c>
      <c r="Q25" s="251">
        <f t="shared" si="5"/>
        <v>44350</v>
      </c>
      <c r="R25" s="250">
        <v>23476055</v>
      </c>
      <c r="S25" s="253">
        <f t="shared" si="6"/>
        <v>68183372</v>
      </c>
      <c r="T25" s="251">
        <f t="shared" si="7"/>
        <v>44714</v>
      </c>
      <c r="U25" s="250"/>
      <c r="V25" s="253">
        <f t="shared" si="8"/>
        <v>5353142841</v>
      </c>
    </row>
    <row r="26" spans="1:22" ht="15">
      <c r="A26" s="270">
        <v>24</v>
      </c>
      <c r="B26" s="263"/>
      <c r="C26" s="250"/>
      <c r="D26" s="264"/>
      <c r="E26" s="258">
        <v>42900</v>
      </c>
      <c r="F26" s="86">
        <v>290545594</v>
      </c>
      <c r="G26" s="259">
        <f t="shared" si="0"/>
        <v>8916588290</v>
      </c>
      <c r="H26" s="258">
        <v>43265</v>
      </c>
      <c r="I26" s="86">
        <v>398204863</v>
      </c>
      <c r="J26" s="259">
        <f t="shared" si="1"/>
        <v>9595309207</v>
      </c>
      <c r="K26" s="251">
        <v>43629</v>
      </c>
      <c r="L26" s="257">
        <v>266152180</v>
      </c>
      <c r="M26" s="253">
        <f t="shared" si="2"/>
        <v>9525023856.349998</v>
      </c>
      <c r="N26" s="251">
        <f t="shared" si="3"/>
        <v>43993</v>
      </c>
      <c r="O26" s="257">
        <v>0</v>
      </c>
      <c r="P26" s="253">
        <f t="shared" si="4"/>
        <v>3795517333</v>
      </c>
      <c r="Q26" s="251">
        <f t="shared" si="5"/>
        <v>44357</v>
      </c>
      <c r="R26" s="250">
        <v>76774417</v>
      </c>
      <c r="S26" s="253">
        <f t="shared" si="6"/>
        <v>144957789</v>
      </c>
      <c r="T26" s="251">
        <f t="shared" si="7"/>
        <v>44721</v>
      </c>
      <c r="U26" s="250"/>
      <c r="V26" s="253">
        <f t="shared" si="8"/>
        <v>5353142841</v>
      </c>
    </row>
    <row r="27" spans="1:22" ht="15">
      <c r="A27" s="270">
        <v>25</v>
      </c>
      <c r="B27" s="263"/>
      <c r="C27" s="250"/>
      <c r="D27" s="264"/>
      <c r="E27" s="258">
        <v>42907</v>
      </c>
      <c r="F27" s="86">
        <v>356804719</v>
      </c>
      <c r="G27" s="259">
        <f t="shared" si="0"/>
        <v>9273393009</v>
      </c>
      <c r="H27" s="258">
        <v>43272</v>
      </c>
      <c r="I27" s="86">
        <v>429895538</v>
      </c>
      <c r="J27" s="259">
        <f t="shared" si="1"/>
        <v>10025204745</v>
      </c>
      <c r="K27" s="251">
        <v>43636</v>
      </c>
      <c r="L27" s="257">
        <v>327372436</v>
      </c>
      <c r="M27" s="253">
        <f t="shared" si="2"/>
        <v>9852396292.349998</v>
      </c>
      <c r="N27" s="251">
        <f t="shared" si="3"/>
        <v>44000</v>
      </c>
      <c r="O27" s="257">
        <v>3830877</v>
      </c>
      <c r="P27" s="253">
        <f t="shared" si="4"/>
        <v>3799348210</v>
      </c>
      <c r="Q27" s="251">
        <f t="shared" si="5"/>
        <v>44364</v>
      </c>
      <c r="R27" s="250">
        <v>107277683</v>
      </c>
      <c r="S27" s="253">
        <f t="shared" si="6"/>
        <v>252235472</v>
      </c>
      <c r="T27" s="251">
        <f t="shared" si="7"/>
        <v>44728</v>
      </c>
      <c r="U27" s="250"/>
      <c r="V27" s="253">
        <f t="shared" si="8"/>
        <v>5353142841</v>
      </c>
    </row>
    <row r="28" spans="1:22" ht="15">
      <c r="A28" s="270">
        <v>26</v>
      </c>
      <c r="B28" s="263"/>
      <c r="C28" s="250"/>
      <c r="D28" s="264"/>
      <c r="E28" s="258">
        <v>42914</v>
      </c>
      <c r="F28" s="86">
        <v>315660451</v>
      </c>
      <c r="G28" s="259">
        <f t="shared" si="0"/>
        <v>9589053460</v>
      </c>
      <c r="H28" s="258">
        <v>43279</v>
      </c>
      <c r="I28" s="86">
        <v>319869520</v>
      </c>
      <c r="J28" s="259">
        <f t="shared" si="1"/>
        <v>10345074265</v>
      </c>
      <c r="K28" s="251">
        <v>43643</v>
      </c>
      <c r="L28" s="257">
        <v>344801561</v>
      </c>
      <c r="M28" s="253">
        <f t="shared" si="2"/>
        <v>10197197853.349998</v>
      </c>
      <c r="N28" s="251">
        <f t="shared" si="3"/>
        <v>44007</v>
      </c>
      <c r="O28" s="257">
        <v>11549996</v>
      </c>
      <c r="P28" s="253">
        <f t="shared" si="4"/>
        <v>3810898206</v>
      </c>
      <c r="Q28" s="251">
        <f t="shared" si="5"/>
        <v>44371</v>
      </c>
      <c r="R28" s="250">
        <v>123920760</v>
      </c>
      <c r="S28" s="253">
        <f t="shared" si="6"/>
        <v>376156232</v>
      </c>
      <c r="T28" s="251">
        <f t="shared" si="7"/>
        <v>44735</v>
      </c>
      <c r="U28" s="250"/>
      <c r="V28" s="253">
        <f t="shared" si="8"/>
        <v>5353142841</v>
      </c>
    </row>
    <row r="29" spans="1:22" ht="15">
      <c r="A29" s="270">
        <v>27</v>
      </c>
      <c r="B29" s="263"/>
      <c r="C29" s="250"/>
      <c r="D29" s="264"/>
      <c r="E29" s="258">
        <v>42921</v>
      </c>
      <c r="F29" s="86">
        <v>491105169</v>
      </c>
      <c r="G29" s="259">
        <f t="shared" si="0"/>
        <v>10080158629</v>
      </c>
      <c r="H29" s="258">
        <v>43286</v>
      </c>
      <c r="I29" s="86">
        <v>445569428</v>
      </c>
      <c r="J29" s="259">
        <f t="shared" si="1"/>
        <v>10790643693</v>
      </c>
      <c r="K29" s="251">
        <v>43650</v>
      </c>
      <c r="L29" s="257">
        <v>579893514</v>
      </c>
      <c r="M29" s="253">
        <f t="shared" si="2"/>
        <v>10777091367.349998</v>
      </c>
      <c r="N29" s="251">
        <f t="shared" si="3"/>
        <v>44014</v>
      </c>
      <c r="O29" s="257">
        <v>52114975</v>
      </c>
      <c r="P29" s="253">
        <f t="shared" si="4"/>
        <v>3863013181</v>
      </c>
      <c r="Q29" s="251">
        <f t="shared" si="5"/>
        <v>44378</v>
      </c>
      <c r="R29" s="250">
        <v>202558306</v>
      </c>
      <c r="S29" s="253">
        <f t="shared" si="6"/>
        <v>578714538</v>
      </c>
      <c r="T29" s="251">
        <f t="shared" si="7"/>
        <v>44742</v>
      </c>
      <c r="U29" s="250"/>
      <c r="V29" s="253">
        <f t="shared" si="8"/>
        <v>5353142841</v>
      </c>
    </row>
    <row r="30" spans="1:22" ht="15">
      <c r="A30" s="270">
        <v>28</v>
      </c>
      <c r="B30" s="263"/>
      <c r="C30" s="250"/>
      <c r="D30" s="264"/>
      <c r="E30" s="258">
        <v>42928</v>
      </c>
      <c r="F30" s="86">
        <v>425497193</v>
      </c>
      <c r="G30" s="259">
        <f t="shared" si="0"/>
        <v>10505655822</v>
      </c>
      <c r="H30" s="258">
        <v>43293</v>
      </c>
      <c r="I30" s="86">
        <v>476403814</v>
      </c>
      <c r="J30" s="259">
        <f t="shared" si="1"/>
        <v>11267047507</v>
      </c>
      <c r="K30" s="251">
        <v>43657</v>
      </c>
      <c r="L30" s="257">
        <v>489176908</v>
      </c>
      <c r="M30" s="253">
        <f t="shared" si="2"/>
        <v>11266268275.349998</v>
      </c>
      <c r="N30" s="251">
        <f t="shared" si="3"/>
        <v>44021</v>
      </c>
      <c r="O30" s="257">
        <v>63724428</v>
      </c>
      <c r="P30" s="253">
        <f t="shared" si="4"/>
        <v>3926737609</v>
      </c>
      <c r="Q30" s="251">
        <f t="shared" si="5"/>
        <v>44385</v>
      </c>
      <c r="R30" s="250">
        <v>282519740</v>
      </c>
      <c r="S30" s="253">
        <f t="shared" si="6"/>
        <v>861234278</v>
      </c>
      <c r="T30" s="251">
        <f t="shared" si="7"/>
        <v>44749</v>
      </c>
      <c r="U30" s="250"/>
      <c r="V30" s="253">
        <f t="shared" si="8"/>
        <v>5353142841</v>
      </c>
    </row>
    <row r="31" spans="1:22" ht="15">
      <c r="A31" s="270">
        <v>29</v>
      </c>
      <c r="B31" s="263"/>
      <c r="C31" s="250"/>
      <c r="D31" s="264"/>
      <c r="E31" s="258">
        <v>42935</v>
      </c>
      <c r="F31" s="86">
        <v>481221501</v>
      </c>
      <c r="G31" s="259">
        <f t="shared" si="0"/>
        <v>10986877323</v>
      </c>
      <c r="H31" s="258">
        <v>43300</v>
      </c>
      <c r="I31" s="86">
        <v>586985402</v>
      </c>
      <c r="J31" s="259">
        <f t="shared" si="1"/>
        <v>11854032909</v>
      </c>
      <c r="K31" s="251">
        <v>43664</v>
      </c>
      <c r="L31" s="257">
        <v>483028072</v>
      </c>
      <c r="M31" s="253">
        <f t="shared" si="2"/>
        <v>11749296347.349998</v>
      </c>
      <c r="N31" s="251">
        <f t="shared" si="3"/>
        <v>44028</v>
      </c>
      <c r="O31" s="257">
        <v>83666939</v>
      </c>
      <c r="P31" s="253">
        <f t="shared" si="4"/>
        <v>4010404548</v>
      </c>
      <c r="Q31" s="251">
        <f t="shared" si="5"/>
        <v>44392</v>
      </c>
      <c r="R31" s="250">
        <v>458541247</v>
      </c>
      <c r="S31" s="253">
        <f t="shared" si="6"/>
        <v>1319775525</v>
      </c>
      <c r="T31" s="251">
        <f t="shared" si="7"/>
        <v>44756</v>
      </c>
      <c r="U31" s="250"/>
      <c r="V31" s="253">
        <f t="shared" si="8"/>
        <v>5353142841</v>
      </c>
    </row>
    <row r="32" spans="1:22" ht="15">
      <c r="A32" s="270">
        <v>30</v>
      </c>
      <c r="B32" s="263"/>
      <c r="C32" s="250"/>
      <c r="D32" s="264"/>
      <c r="E32" s="258">
        <v>42942</v>
      </c>
      <c r="F32" s="86">
        <v>458111172</v>
      </c>
      <c r="G32" s="259">
        <f t="shared" si="0"/>
        <v>11444988495</v>
      </c>
      <c r="H32" s="258">
        <v>43307</v>
      </c>
      <c r="I32" s="86">
        <v>569695891</v>
      </c>
      <c r="J32" s="259">
        <f t="shared" si="1"/>
        <v>12423728800</v>
      </c>
      <c r="K32" s="251">
        <v>43671</v>
      </c>
      <c r="L32" s="257">
        <v>419295519</v>
      </c>
      <c r="M32" s="253">
        <f t="shared" si="2"/>
        <v>12168591866.349998</v>
      </c>
      <c r="N32" s="251">
        <f t="shared" si="3"/>
        <v>44035</v>
      </c>
      <c r="O32" s="257">
        <v>108224125</v>
      </c>
      <c r="P32" s="253">
        <f t="shared" si="4"/>
        <v>4118628673</v>
      </c>
      <c r="Q32" s="251">
        <f t="shared" si="5"/>
        <v>44399</v>
      </c>
      <c r="R32" s="250">
        <v>410171186</v>
      </c>
      <c r="S32" s="253">
        <f t="shared" si="6"/>
        <v>1729946711</v>
      </c>
      <c r="T32" s="251">
        <f t="shared" si="7"/>
        <v>44763</v>
      </c>
      <c r="U32" s="250"/>
      <c r="V32" s="253">
        <f t="shared" si="8"/>
        <v>5353142841</v>
      </c>
    </row>
    <row r="33" spans="1:22" ht="15">
      <c r="A33" s="270">
        <v>31</v>
      </c>
      <c r="B33" s="263"/>
      <c r="C33" s="250"/>
      <c r="D33" s="264"/>
      <c r="E33" s="258">
        <v>42949</v>
      </c>
      <c r="F33" s="86">
        <v>321363775</v>
      </c>
      <c r="G33" s="259">
        <f t="shared" si="0"/>
        <v>11766352270</v>
      </c>
      <c r="H33" s="258">
        <v>43314</v>
      </c>
      <c r="I33" s="86">
        <v>502008115</v>
      </c>
      <c r="J33" s="259">
        <f t="shared" si="1"/>
        <v>12925736915</v>
      </c>
      <c r="K33" s="251">
        <v>43678</v>
      </c>
      <c r="L33" s="257">
        <v>461285831</v>
      </c>
      <c r="M33" s="253">
        <f t="shared" si="2"/>
        <v>12629877697.349998</v>
      </c>
      <c r="N33" s="251">
        <f t="shared" si="3"/>
        <v>44042</v>
      </c>
      <c r="O33" s="257">
        <v>122098007</v>
      </c>
      <c r="P33" s="253">
        <f t="shared" si="4"/>
        <v>4240726680</v>
      </c>
      <c r="Q33" s="251">
        <f t="shared" si="5"/>
        <v>44406</v>
      </c>
      <c r="R33" s="250">
        <v>302659224</v>
      </c>
      <c r="S33" s="253">
        <f t="shared" si="6"/>
        <v>2032605935</v>
      </c>
      <c r="T33" s="251">
        <f t="shared" si="7"/>
        <v>44770</v>
      </c>
      <c r="U33" s="250"/>
      <c r="V33" s="253">
        <f t="shared" si="8"/>
        <v>5353142841</v>
      </c>
    </row>
    <row r="34" spans="1:22" ht="15">
      <c r="A34" s="270">
        <v>32</v>
      </c>
      <c r="B34" s="263"/>
      <c r="C34" s="250"/>
      <c r="D34" s="264"/>
      <c r="E34" s="258">
        <v>42956</v>
      </c>
      <c r="F34" s="86">
        <v>393578747</v>
      </c>
      <c r="G34" s="259">
        <f t="shared" si="0"/>
        <v>12159931017</v>
      </c>
      <c r="H34" s="258">
        <v>43321</v>
      </c>
      <c r="I34" s="86">
        <v>496159807</v>
      </c>
      <c r="J34" s="259">
        <f t="shared" si="1"/>
        <v>13421896722</v>
      </c>
      <c r="K34" s="251">
        <v>43685</v>
      </c>
      <c r="L34" s="257">
        <v>375999108</v>
      </c>
      <c r="M34" s="253">
        <f t="shared" si="2"/>
        <v>13005876805.349998</v>
      </c>
      <c r="N34" s="251">
        <f t="shared" si="3"/>
        <v>44049</v>
      </c>
      <c r="O34" s="257">
        <v>126955526</v>
      </c>
      <c r="P34" s="253">
        <f t="shared" si="4"/>
        <v>4367682206</v>
      </c>
      <c r="Q34" s="251">
        <f t="shared" si="5"/>
        <v>44413</v>
      </c>
      <c r="R34" s="250">
        <v>368600184</v>
      </c>
      <c r="S34" s="253">
        <f t="shared" si="6"/>
        <v>2401206119</v>
      </c>
      <c r="T34" s="251">
        <f t="shared" si="7"/>
        <v>44777</v>
      </c>
      <c r="U34" s="250"/>
      <c r="V34" s="253">
        <f t="shared" si="8"/>
        <v>5353142841</v>
      </c>
    </row>
    <row r="35" spans="1:22" ht="15">
      <c r="A35" s="270">
        <v>33</v>
      </c>
      <c r="B35" s="263"/>
      <c r="C35" s="250"/>
      <c r="D35" s="264"/>
      <c r="E35" s="258">
        <v>42963</v>
      </c>
      <c r="F35" s="86">
        <v>464829698</v>
      </c>
      <c r="G35" s="259">
        <f t="shared" si="0"/>
        <v>12624760715</v>
      </c>
      <c r="H35" s="258">
        <v>43328</v>
      </c>
      <c r="I35" s="86">
        <v>417766600</v>
      </c>
      <c r="J35" s="259">
        <f t="shared" si="1"/>
        <v>13839663322</v>
      </c>
      <c r="K35" s="251">
        <v>43692</v>
      </c>
      <c r="L35" s="257">
        <v>537280319</v>
      </c>
      <c r="M35" s="253">
        <f t="shared" si="2"/>
        <v>13543157124.349998</v>
      </c>
      <c r="N35" s="251">
        <f t="shared" si="3"/>
        <v>44056</v>
      </c>
      <c r="O35" s="257">
        <v>126602231</v>
      </c>
      <c r="P35" s="253">
        <f t="shared" si="4"/>
        <v>4494284437</v>
      </c>
      <c r="Q35" s="251">
        <f t="shared" si="5"/>
        <v>44420</v>
      </c>
      <c r="R35" s="250">
        <v>377783134</v>
      </c>
      <c r="S35" s="253">
        <f t="shared" si="6"/>
        <v>2778989253</v>
      </c>
      <c r="T35" s="251">
        <f t="shared" si="7"/>
        <v>44784</v>
      </c>
      <c r="U35" s="250"/>
      <c r="V35" s="253">
        <f t="shared" si="8"/>
        <v>5353142841</v>
      </c>
    </row>
    <row r="36" spans="1:22" ht="15">
      <c r="A36" s="270">
        <v>34</v>
      </c>
      <c r="B36" s="258">
        <v>42606</v>
      </c>
      <c r="C36" s="88">
        <v>430494880</v>
      </c>
      <c r="D36" s="264"/>
      <c r="E36" s="258">
        <v>42970</v>
      </c>
      <c r="F36" s="86">
        <v>449523761</v>
      </c>
      <c r="G36" s="259">
        <f aca="true" t="shared" si="9" ref="G36:G54">G35+F36</f>
        <v>13074284476</v>
      </c>
      <c r="H36" s="258">
        <v>43335</v>
      </c>
      <c r="I36" s="86">
        <v>443188884</v>
      </c>
      <c r="J36" s="259">
        <f aca="true" t="shared" si="10" ref="J36:J54">J35+I36</f>
        <v>14282852206</v>
      </c>
      <c r="K36" s="251">
        <v>43699</v>
      </c>
      <c r="L36" s="257">
        <v>398706227</v>
      </c>
      <c r="M36" s="253">
        <f aca="true" t="shared" si="11" ref="M36:M54">M35+L36</f>
        <v>13941863351.349998</v>
      </c>
      <c r="N36" s="251">
        <f aca="true" t="shared" si="12" ref="N36:N54">N35+7</f>
        <v>44063</v>
      </c>
      <c r="O36" s="257"/>
      <c r="P36" s="253">
        <f aca="true" t="shared" si="13" ref="P36:P54">P35+O36</f>
        <v>4494284437</v>
      </c>
      <c r="Q36" s="251">
        <f aca="true" t="shared" si="14" ref="Q36:Q54">Q35+7</f>
        <v>44427</v>
      </c>
      <c r="R36" s="250">
        <v>395383308</v>
      </c>
      <c r="S36" s="253">
        <f aca="true" t="shared" si="15" ref="S36:S54">S35+R36</f>
        <v>3174372561</v>
      </c>
      <c r="T36" s="251">
        <f t="shared" si="7"/>
        <v>44791</v>
      </c>
      <c r="U36" s="250"/>
      <c r="V36" s="253">
        <f t="shared" si="8"/>
        <v>5353142841</v>
      </c>
    </row>
    <row r="37" spans="1:22" ht="15">
      <c r="A37" s="270">
        <v>35</v>
      </c>
      <c r="B37" s="258">
        <v>42613</v>
      </c>
      <c r="C37" s="88">
        <v>340505880</v>
      </c>
      <c r="D37" s="264"/>
      <c r="E37" s="258">
        <v>42977</v>
      </c>
      <c r="F37" s="86">
        <v>326888184</v>
      </c>
      <c r="G37" s="259">
        <f t="shared" si="9"/>
        <v>13401172660</v>
      </c>
      <c r="H37" s="258">
        <v>43342</v>
      </c>
      <c r="I37" s="86">
        <v>273565018</v>
      </c>
      <c r="J37" s="259">
        <f t="shared" si="10"/>
        <v>14556417224</v>
      </c>
      <c r="K37" s="251">
        <v>43706</v>
      </c>
      <c r="L37" s="257">
        <v>261710811</v>
      </c>
      <c r="M37" s="253">
        <f t="shared" si="11"/>
        <v>14203574162.349998</v>
      </c>
      <c r="N37" s="251">
        <f t="shared" si="12"/>
        <v>44070</v>
      </c>
      <c r="O37" s="257"/>
      <c r="P37" s="253">
        <f t="shared" si="13"/>
        <v>4494284437</v>
      </c>
      <c r="Q37" s="251">
        <f t="shared" si="14"/>
        <v>44434</v>
      </c>
      <c r="R37" s="250">
        <v>330720446</v>
      </c>
      <c r="S37" s="253">
        <f t="shared" si="15"/>
        <v>3505093007</v>
      </c>
      <c r="T37" s="251">
        <f t="shared" si="7"/>
        <v>44798</v>
      </c>
      <c r="U37" s="250"/>
      <c r="V37" s="253">
        <f t="shared" si="8"/>
        <v>5353142841</v>
      </c>
    </row>
    <row r="38" spans="1:22" ht="15">
      <c r="A38" s="270">
        <v>36</v>
      </c>
      <c r="B38" s="258">
        <v>42620</v>
      </c>
      <c r="C38" s="88">
        <v>233505368</v>
      </c>
      <c r="D38" s="264"/>
      <c r="E38" s="258">
        <v>42984</v>
      </c>
      <c r="F38" s="86">
        <v>279936040</v>
      </c>
      <c r="G38" s="259">
        <f t="shared" si="9"/>
        <v>13681108700</v>
      </c>
      <c r="H38" s="258">
        <v>43349</v>
      </c>
      <c r="I38" s="86">
        <v>313930166</v>
      </c>
      <c r="J38" s="259">
        <f t="shared" si="10"/>
        <v>14870347390</v>
      </c>
      <c r="K38" s="251">
        <v>43713</v>
      </c>
      <c r="L38" s="257">
        <v>373046671</v>
      </c>
      <c r="M38" s="253">
        <f t="shared" si="11"/>
        <v>14576620833.349998</v>
      </c>
      <c r="N38" s="251">
        <f t="shared" si="12"/>
        <v>44077</v>
      </c>
      <c r="O38" s="257"/>
      <c r="P38" s="253">
        <f t="shared" si="13"/>
        <v>4494284437</v>
      </c>
      <c r="Q38" s="251">
        <f t="shared" si="14"/>
        <v>44441</v>
      </c>
      <c r="R38" s="250">
        <v>327309709</v>
      </c>
      <c r="S38" s="253">
        <f t="shared" si="15"/>
        <v>3832402716</v>
      </c>
      <c r="T38" s="251">
        <f t="shared" si="7"/>
        <v>44805</v>
      </c>
      <c r="U38" s="250"/>
      <c r="V38" s="253">
        <f t="shared" si="8"/>
        <v>5353142841</v>
      </c>
    </row>
    <row r="39" spans="1:22" ht="15">
      <c r="A39" s="270">
        <v>37</v>
      </c>
      <c r="B39" s="258">
        <v>42627</v>
      </c>
      <c r="C39" s="88">
        <v>205716266</v>
      </c>
      <c r="D39" s="264"/>
      <c r="E39" s="261">
        <v>42991</v>
      </c>
      <c r="F39" s="86">
        <v>346406893</v>
      </c>
      <c r="G39" s="259">
        <f t="shared" si="9"/>
        <v>14027515593</v>
      </c>
      <c r="H39" s="258">
        <v>43356</v>
      </c>
      <c r="I39" s="86">
        <v>322235268</v>
      </c>
      <c r="J39" s="259">
        <f t="shared" si="10"/>
        <v>15192582658</v>
      </c>
      <c r="K39" s="251">
        <v>43720</v>
      </c>
      <c r="L39" s="257">
        <v>236362445</v>
      </c>
      <c r="M39" s="253">
        <f t="shared" si="11"/>
        <v>14812983278.349998</v>
      </c>
      <c r="N39" s="251">
        <f t="shared" si="12"/>
        <v>44084</v>
      </c>
      <c r="O39" s="257"/>
      <c r="P39" s="253">
        <f t="shared" si="13"/>
        <v>4494284437</v>
      </c>
      <c r="Q39" s="251">
        <f t="shared" si="14"/>
        <v>44448</v>
      </c>
      <c r="R39" s="250">
        <v>251383568</v>
      </c>
      <c r="S39" s="253">
        <f t="shared" si="15"/>
        <v>4083786284</v>
      </c>
      <c r="T39" s="251">
        <f t="shared" si="7"/>
        <v>44812</v>
      </c>
      <c r="U39" s="250"/>
      <c r="V39" s="253">
        <f t="shared" si="8"/>
        <v>5353142841</v>
      </c>
    </row>
    <row r="40" spans="1:22" ht="15">
      <c r="A40" s="270">
        <v>38</v>
      </c>
      <c r="B40" s="258">
        <v>42634</v>
      </c>
      <c r="C40" s="88">
        <v>303921614</v>
      </c>
      <c r="D40" s="264"/>
      <c r="E40" s="258">
        <v>42998</v>
      </c>
      <c r="F40" s="86">
        <v>326293940</v>
      </c>
      <c r="G40" s="259">
        <f t="shared" si="9"/>
        <v>14353809533</v>
      </c>
      <c r="H40" s="258">
        <v>43363</v>
      </c>
      <c r="I40" s="86">
        <v>327876488</v>
      </c>
      <c r="J40" s="259">
        <f t="shared" si="10"/>
        <v>15520459146</v>
      </c>
      <c r="K40" s="251">
        <v>43727</v>
      </c>
      <c r="L40" s="257">
        <v>254855443</v>
      </c>
      <c r="M40" s="253">
        <f t="shared" si="11"/>
        <v>15067838721.349998</v>
      </c>
      <c r="N40" s="251">
        <f t="shared" si="12"/>
        <v>44091</v>
      </c>
      <c r="O40" s="257"/>
      <c r="P40" s="253">
        <f t="shared" si="13"/>
        <v>4494284437</v>
      </c>
      <c r="Q40" s="251">
        <f t="shared" si="14"/>
        <v>44455</v>
      </c>
      <c r="R40" s="250">
        <v>247894264</v>
      </c>
      <c r="S40" s="253">
        <f t="shared" si="15"/>
        <v>4331680548</v>
      </c>
      <c r="T40" s="251">
        <f t="shared" si="7"/>
        <v>44819</v>
      </c>
      <c r="U40" s="250"/>
      <c r="V40" s="253">
        <f t="shared" si="8"/>
        <v>5353142841</v>
      </c>
    </row>
    <row r="41" spans="1:22" ht="15">
      <c r="A41" s="270">
        <v>39</v>
      </c>
      <c r="B41" s="258">
        <v>42641</v>
      </c>
      <c r="C41" s="88">
        <v>289401977</v>
      </c>
      <c r="D41" s="264"/>
      <c r="E41" s="258">
        <v>43005</v>
      </c>
      <c r="F41" s="86">
        <v>325680771</v>
      </c>
      <c r="G41" s="259">
        <f t="shared" si="9"/>
        <v>14679490304</v>
      </c>
      <c r="H41" s="258">
        <v>43370</v>
      </c>
      <c r="I41" s="86">
        <v>297086389</v>
      </c>
      <c r="J41" s="259">
        <f t="shared" si="10"/>
        <v>15817545535</v>
      </c>
      <c r="K41" s="251">
        <v>43734</v>
      </c>
      <c r="L41" s="257">
        <v>279045780</v>
      </c>
      <c r="M41" s="253">
        <f t="shared" si="11"/>
        <v>15346884501.349998</v>
      </c>
      <c r="N41" s="251">
        <f t="shared" si="12"/>
        <v>44098</v>
      </c>
      <c r="O41" s="257"/>
      <c r="P41" s="253">
        <f t="shared" si="13"/>
        <v>4494284437</v>
      </c>
      <c r="Q41" s="251">
        <f t="shared" si="14"/>
        <v>44462</v>
      </c>
      <c r="R41" s="250">
        <v>219373498</v>
      </c>
      <c r="S41" s="253">
        <f t="shared" si="15"/>
        <v>4551054046</v>
      </c>
      <c r="T41" s="251">
        <f t="shared" si="7"/>
        <v>44826</v>
      </c>
      <c r="U41" s="250"/>
      <c r="V41" s="253">
        <f t="shared" si="8"/>
        <v>5353142841</v>
      </c>
    </row>
    <row r="42" spans="1:22" ht="15">
      <c r="A42" s="270">
        <v>40</v>
      </c>
      <c r="B42" s="258">
        <v>42648</v>
      </c>
      <c r="C42" s="88">
        <v>281812898</v>
      </c>
      <c r="D42" s="264"/>
      <c r="E42" s="258">
        <v>43012</v>
      </c>
      <c r="F42" s="86">
        <v>240473386</v>
      </c>
      <c r="G42" s="259">
        <f t="shared" si="9"/>
        <v>14919963690</v>
      </c>
      <c r="H42" s="258">
        <v>43377</v>
      </c>
      <c r="I42" s="86">
        <v>426142451</v>
      </c>
      <c r="J42" s="259">
        <f t="shared" si="10"/>
        <v>16243687986</v>
      </c>
      <c r="K42" s="251">
        <v>43741</v>
      </c>
      <c r="L42" s="257">
        <v>419920734</v>
      </c>
      <c r="M42" s="253">
        <f t="shared" si="11"/>
        <v>15766805235.349998</v>
      </c>
      <c r="N42" s="251">
        <f t="shared" si="12"/>
        <v>44105</v>
      </c>
      <c r="O42" s="257"/>
      <c r="P42" s="253">
        <f t="shared" si="13"/>
        <v>4494284437</v>
      </c>
      <c r="Q42" s="251">
        <f t="shared" si="14"/>
        <v>44469</v>
      </c>
      <c r="R42" s="250">
        <v>162211516</v>
      </c>
      <c r="S42" s="253">
        <f t="shared" si="15"/>
        <v>4713265562</v>
      </c>
      <c r="T42" s="251">
        <f t="shared" si="7"/>
        <v>44833</v>
      </c>
      <c r="U42" s="250"/>
      <c r="V42" s="253">
        <f t="shared" si="8"/>
        <v>5353142841</v>
      </c>
    </row>
    <row r="43" spans="1:22" ht="15">
      <c r="A43" s="270">
        <v>41</v>
      </c>
      <c r="B43" s="258">
        <v>42655</v>
      </c>
      <c r="C43" s="88">
        <v>268344185</v>
      </c>
      <c r="D43" s="264"/>
      <c r="E43" s="258">
        <v>43019</v>
      </c>
      <c r="F43" s="86">
        <v>265986575</v>
      </c>
      <c r="G43" s="259">
        <f t="shared" si="9"/>
        <v>15185950265</v>
      </c>
      <c r="H43" s="258">
        <v>43384</v>
      </c>
      <c r="I43" s="86">
        <v>304936286</v>
      </c>
      <c r="J43" s="259">
        <f t="shared" si="10"/>
        <v>16548624272</v>
      </c>
      <c r="K43" s="251">
        <v>43748</v>
      </c>
      <c r="L43" s="257">
        <v>351898248</v>
      </c>
      <c r="M43" s="253">
        <f t="shared" si="11"/>
        <v>16118703483.349998</v>
      </c>
      <c r="N43" s="251">
        <f t="shared" si="12"/>
        <v>44112</v>
      </c>
      <c r="O43" s="257"/>
      <c r="P43" s="253">
        <f t="shared" si="13"/>
        <v>4494284437</v>
      </c>
      <c r="Q43" s="251">
        <f t="shared" si="14"/>
        <v>44476</v>
      </c>
      <c r="R43" s="250">
        <v>318333464</v>
      </c>
      <c r="S43" s="253">
        <f t="shared" si="15"/>
        <v>5031599026</v>
      </c>
      <c r="T43" s="251">
        <f t="shared" si="7"/>
        <v>44840</v>
      </c>
      <c r="U43" s="250"/>
      <c r="V43" s="253">
        <f t="shared" si="8"/>
        <v>5353142841</v>
      </c>
    </row>
    <row r="44" spans="1:22" ht="15">
      <c r="A44" s="270">
        <v>42</v>
      </c>
      <c r="B44" s="258">
        <v>42662</v>
      </c>
      <c r="C44" s="88">
        <v>341255627</v>
      </c>
      <c r="D44" s="264"/>
      <c r="E44" s="258">
        <v>43026</v>
      </c>
      <c r="F44" s="86">
        <v>239179979</v>
      </c>
      <c r="G44" s="259">
        <f t="shared" si="9"/>
        <v>15425130244</v>
      </c>
      <c r="H44" s="258">
        <v>43391</v>
      </c>
      <c r="I44" s="86">
        <v>459833828</v>
      </c>
      <c r="J44" s="259">
        <f t="shared" si="10"/>
        <v>17008458100</v>
      </c>
      <c r="K44" s="251">
        <v>43755</v>
      </c>
      <c r="L44" s="257">
        <v>399764097</v>
      </c>
      <c r="M44" s="253">
        <f t="shared" si="11"/>
        <v>16518467580.349998</v>
      </c>
      <c r="N44" s="251">
        <f t="shared" si="12"/>
        <v>44119</v>
      </c>
      <c r="O44" s="257"/>
      <c r="P44" s="253">
        <f t="shared" si="13"/>
        <v>4494284437</v>
      </c>
      <c r="Q44" s="251">
        <f t="shared" si="14"/>
        <v>44483</v>
      </c>
      <c r="R44" s="250">
        <v>264567849</v>
      </c>
      <c r="S44" s="253">
        <f t="shared" si="15"/>
        <v>5296166875</v>
      </c>
      <c r="T44" s="251">
        <f t="shared" si="7"/>
        <v>44847</v>
      </c>
      <c r="U44" s="250"/>
      <c r="V44" s="253">
        <f t="shared" si="8"/>
        <v>5353142841</v>
      </c>
    </row>
    <row r="45" spans="1:22" ht="15">
      <c r="A45" s="270">
        <v>43</v>
      </c>
      <c r="B45" s="258">
        <v>42669</v>
      </c>
      <c r="C45" s="88">
        <v>287113974</v>
      </c>
      <c r="D45" s="264"/>
      <c r="E45" s="258">
        <v>43033</v>
      </c>
      <c r="F45" s="86">
        <v>355020814</v>
      </c>
      <c r="G45" s="259">
        <f t="shared" si="9"/>
        <v>15780151058</v>
      </c>
      <c r="H45" s="258">
        <v>43398</v>
      </c>
      <c r="I45" s="86">
        <v>344853003</v>
      </c>
      <c r="J45" s="259">
        <f t="shared" si="10"/>
        <v>17353311103</v>
      </c>
      <c r="K45" s="251">
        <v>43762</v>
      </c>
      <c r="L45" s="257">
        <v>332984398</v>
      </c>
      <c r="M45" s="253">
        <f t="shared" si="11"/>
        <v>16851451978.349998</v>
      </c>
      <c r="N45" s="251">
        <f t="shared" si="12"/>
        <v>44126</v>
      </c>
      <c r="O45" s="257"/>
      <c r="P45" s="253">
        <f t="shared" si="13"/>
        <v>4494284437</v>
      </c>
      <c r="Q45" s="251">
        <f t="shared" si="14"/>
        <v>44490</v>
      </c>
      <c r="R45" s="250">
        <v>387182995</v>
      </c>
      <c r="S45" s="253">
        <f t="shared" si="15"/>
        <v>5683349870</v>
      </c>
      <c r="T45" s="251">
        <f t="shared" si="7"/>
        <v>44854</v>
      </c>
      <c r="U45" s="250"/>
      <c r="V45" s="253">
        <f t="shared" si="8"/>
        <v>5353142841</v>
      </c>
    </row>
    <row r="46" spans="1:22" ht="15">
      <c r="A46" s="270">
        <v>44</v>
      </c>
      <c r="B46" s="258">
        <v>42676</v>
      </c>
      <c r="C46" s="88">
        <v>377795080</v>
      </c>
      <c r="D46" s="264"/>
      <c r="E46" s="258">
        <v>43040</v>
      </c>
      <c r="F46" s="86">
        <v>308968596</v>
      </c>
      <c r="G46" s="259">
        <f t="shared" si="9"/>
        <v>16089119654</v>
      </c>
      <c r="H46" s="258">
        <v>43405</v>
      </c>
      <c r="I46" s="86">
        <v>490944384</v>
      </c>
      <c r="J46" s="259">
        <f t="shared" si="10"/>
        <v>17844255487</v>
      </c>
      <c r="K46" s="251">
        <v>43769</v>
      </c>
      <c r="L46" s="257">
        <v>449031321</v>
      </c>
      <c r="M46" s="253">
        <f t="shared" si="11"/>
        <v>17300483299.35</v>
      </c>
      <c r="N46" s="251">
        <f t="shared" si="12"/>
        <v>44133</v>
      </c>
      <c r="O46" s="257"/>
      <c r="P46" s="253">
        <f t="shared" si="13"/>
        <v>4494284437</v>
      </c>
      <c r="Q46" s="251">
        <f t="shared" si="14"/>
        <v>44497</v>
      </c>
      <c r="R46" s="250">
        <v>570069462</v>
      </c>
      <c r="S46" s="253">
        <f t="shared" si="15"/>
        <v>6253419332</v>
      </c>
      <c r="T46" s="251">
        <f t="shared" si="7"/>
        <v>44861</v>
      </c>
      <c r="U46" s="250"/>
      <c r="V46" s="253">
        <f t="shared" si="8"/>
        <v>5353142841</v>
      </c>
    </row>
    <row r="47" spans="1:22" ht="15">
      <c r="A47" s="270">
        <v>45</v>
      </c>
      <c r="B47" s="258">
        <v>42683</v>
      </c>
      <c r="C47" s="88">
        <v>404525798</v>
      </c>
      <c r="D47" s="264"/>
      <c r="E47" s="258">
        <v>43047</v>
      </c>
      <c r="F47" s="86">
        <v>507897538</v>
      </c>
      <c r="G47" s="259">
        <f t="shared" si="9"/>
        <v>16597017192</v>
      </c>
      <c r="H47" s="258">
        <v>43412</v>
      </c>
      <c r="I47" s="86">
        <v>353312537</v>
      </c>
      <c r="J47" s="259">
        <f t="shared" si="10"/>
        <v>18197568024</v>
      </c>
      <c r="K47" s="251">
        <v>43776</v>
      </c>
      <c r="L47" s="257">
        <v>366779171</v>
      </c>
      <c r="M47" s="253">
        <f t="shared" si="11"/>
        <v>17667262470.35</v>
      </c>
      <c r="N47" s="251">
        <f t="shared" si="12"/>
        <v>44140</v>
      </c>
      <c r="O47" s="257"/>
      <c r="P47" s="253">
        <f t="shared" si="13"/>
        <v>4494284437</v>
      </c>
      <c r="Q47" s="251">
        <f t="shared" si="14"/>
        <v>44504</v>
      </c>
      <c r="R47" s="250">
        <v>418094960</v>
      </c>
      <c r="S47" s="253">
        <f t="shared" si="15"/>
        <v>6671514292</v>
      </c>
      <c r="T47" s="251">
        <f t="shared" si="7"/>
        <v>44868</v>
      </c>
      <c r="U47" s="250"/>
      <c r="V47" s="253">
        <f t="shared" si="8"/>
        <v>5353142841</v>
      </c>
    </row>
    <row r="48" spans="1:22" ht="15">
      <c r="A48" s="270">
        <v>46</v>
      </c>
      <c r="B48" s="258">
        <v>42690</v>
      </c>
      <c r="C48" s="88">
        <v>343945584</v>
      </c>
      <c r="D48" s="264"/>
      <c r="E48" s="258">
        <v>43054</v>
      </c>
      <c r="F48" s="86">
        <v>425996690</v>
      </c>
      <c r="G48" s="259">
        <f t="shared" si="9"/>
        <v>17023013882</v>
      </c>
      <c r="H48" s="258">
        <v>43419</v>
      </c>
      <c r="I48" s="86">
        <v>463245439</v>
      </c>
      <c r="J48" s="259">
        <f t="shared" si="10"/>
        <v>18660813463</v>
      </c>
      <c r="K48" s="251">
        <v>43783</v>
      </c>
      <c r="L48" s="257">
        <v>364473277.26</v>
      </c>
      <c r="M48" s="253">
        <f t="shared" si="11"/>
        <v>18031735747.609997</v>
      </c>
      <c r="N48" s="251">
        <f t="shared" si="12"/>
        <v>44147</v>
      </c>
      <c r="O48" s="257"/>
      <c r="P48" s="253">
        <f t="shared" si="13"/>
        <v>4494284437</v>
      </c>
      <c r="Q48" s="251">
        <f t="shared" si="14"/>
        <v>44511</v>
      </c>
      <c r="R48" s="250">
        <v>344373322</v>
      </c>
      <c r="S48" s="253">
        <f t="shared" si="15"/>
        <v>7015887614</v>
      </c>
      <c r="T48" s="251">
        <f t="shared" si="7"/>
        <v>44875</v>
      </c>
      <c r="U48" s="250"/>
      <c r="V48" s="253">
        <f t="shared" si="8"/>
        <v>5353142841</v>
      </c>
    </row>
    <row r="49" spans="1:22" ht="15">
      <c r="A49" s="270">
        <v>47</v>
      </c>
      <c r="B49" s="258">
        <v>42697</v>
      </c>
      <c r="C49" s="88">
        <v>406502995</v>
      </c>
      <c r="D49" s="264"/>
      <c r="E49" s="258">
        <v>43061</v>
      </c>
      <c r="F49" s="86">
        <v>446100593</v>
      </c>
      <c r="G49" s="259">
        <f t="shared" si="9"/>
        <v>17469114475</v>
      </c>
      <c r="H49" s="258">
        <v>43426</v>
      </c>
      <c r="I49" s="86">
        <v>352516990</v>
      </c>
      <c r="J49" s="259">
        <f t="shared" si="10"/>
        <v>19013330453</v>
      </c>
      <c r="K49" s="251">
        <v>43790</v>
      </c>
      <c r="L49" s="257">
        <v>541693780</v>
      </c>
      <c r="M49" s="253">
        <f t="shared" si="11"/>
        <v>18573429527.609997</v>
      </c>
      <c r="N49" s="251">
        <f t="shared" si="12"/>
        <v>44154</v>
      </c>
      <c r="O49" s="257"/>
      <c r="P49" s="253">
        <f t="shared" si="13"/>
        <v>4494284437</v>
      </c>
      <c r="Q49" s="251">
        <f t="shared" si="14"/>
        <v>44518</v>
      </c>
      <c r="R49" s="250">
        <v>211765782</v>
      </c>
      <c r="S49" s="253">
        <f t="shared" si="15"/>
        <v>7227653396</v>
      </c>
      <c r="T49" s="251">
        <f t="shared" si="7"/>
        <v>44882</v>
      </c>
      <c r="U49" s="250"/>
      <c r="V49" s="253">
        <f t="shared" si="8"/>
        <v>5353142841</v>
      </c>
    </row>
    <row r="50" spans="1:22" ht="15">
      <c r="A50" s="270">
        <v>48</v>
      </c>
      <c r="B50" s="258">
        <v>42704</v>
      </c>
      <c r="C50" s="86">
        <v>265804484</v>
      </c>
      <c r="D50" s="264"/>
      <c r="E50" s="258">
        <v>43068</v>
      </c>
      <c r="F50" s="86">
        <v>396557747</v>
      </c>
      <c r="G50" s="259">
        <f t="shared" si="9"/>
        <v>17865672222</v>
      </c>
      <c r="H50" s="258">
        <v>43433</v>
      </c>
      <c r="I50" s="86">
        <v>273968322</v>
      </c>
      <c r="J50" s="259">
        <f t="shared" si="10"/>
        <v>19287298775</v>
      </c>
      <c r="K50" s="251">
        <v>43797</v>
      </c>
      <c r="L50" s="257">
        <v>353225069</v>
      </c>
      <c r="M50" s="253">
        <f t="shared" si="11"/>
        <v>18926654596.609997</v>
      </c>
      <c r="N50" s="251">
        <f t="shared" si="12"/>
        <v>44161</v>
      </c>
      <c r="O50" s="257"/>
      <c r="P50" s="253">
        <f t="shared" si="13"/>
        <v>4494284437</v>
      </c>
      <c r="Q50" s="251">
        <f t="shared" si="14"/>
        <v>44525</v>
      </c>
      <c r="R50" s="250">
        <v>155314938</v>
      </c>
      <c r="S50" s="253">
        <f t="shared" si="15"/>
        <v>7382968334</v>
      </c>
      <c r="T50" s="251">
        <f t="shared" si="7"/>
        <v>44889</v>
      </c>
      <c r="U50" s="250"/>
      <c r="V50" s="253">
        <f t="shared" si="8"/>
        <v>5353142841</v>
      </c>
    </row>
    <row r="51" spans="1:22" ht="15">
      <c r="A51" s="270">
        <v>49</v>
      </c>
      <c r="B51" s="258">
        <v>42711</v>
      </c>
      <c r="C51" s="86">
        <v>269446293</v>
      </c>
      <c r="D51" s="264"/>
      <c r="E51" s="258">
        <v>43075</v>
      </c>
      <c r="F51" s="86">
        <v>303441291</v>
      </c>
      <c r="G51" s="259">
        <f t="shared" si="9"/>
        <v>18169113513</v>
      </c>
      <c r="H51" s="258">
        <v>43440</v>
      </c>
      <c r="I51" s="86">
        <v>433324548</v>
      </c>
      <c r="J51" s="259">
        <f t="shared" si="10"/>
        <v>19720623323</v>
      </c>
      <c r="K51" s="251">
        <v>43804</v>
      </c>
      <c r="L51" s="257">
        <v>301622270</v>
      </c>
      <c r="M51" s="253">
        <f t="shared" si="11"/>
        <v>19228276866.609997</v>
      </c>
      <c r="N51" s="251">
        <f t="shared" si="12"/>
        <v>44168</v>
      </c>
      <c r="O51" s="257"/>
      <c r="P51" s="253">
        <f t="shared" si="13"/>
        <v>4494284437</v>
      </c>
      <c r="Q51" s="251">
        <f t="shared" si="14"/>
        <v>44532</v>
      </c>
      <c r="R51" s="250">
        <v>225423324</v>
      </c>
      <c r="S51" s="253">
        <f t="shared" si="15"/>
        <v>7608391658</v>
      </c>
      <c r="T51" s="251">
        <f t="shared" si="7"/>
        <v>44896</v>
      </c>
      <c r="U51" s="250"/>
      <c r="V51" s="253">
        <f t="shared" si="8"/>
        <v>5353142841</v>
      </c>
    </row>
    <row r="52" spans="1:22" ht="15">
      <c r="A52" s="270">
        <v>50</v>
      </c>
      <c r="B52" s="258">
        <v>42718</v>
      </c>
      <c r="C52" s="86">
        <v>280818651</v>
      </c>
      <c r="D52" s="264"/>
      <c r="E52" s="258">
        <v>43082</v>
      </c>
      <c r="F52" s="86">
        <v>295098469</v>
      </c>
      <c r="G52" s="259">
        <f t="shared" si="9"/>
        <v>18464211982</v>
      </c>
      <c r="H52" s="258">
        <v>43447</v>
      </c>
      <c r="I52" s="86">
        <v>475627377</v>
      </c>
      <c r="J52" s="259">
        <f t="shared" si="10"/>
        <v>20196250700</v>
      </c>
      <c r="K52" s="251">
        <v>43811</v>
      </c>
      <c r="L52" s="257">
        <v>360294226</v>
      </c>
      <c r="M52" s="253">
        <f t="shared" si="11"/>
        <v>19588571092.609997</v>
      </c>
      <c r="N52" s="251">
        <f t="shared" si="12"/>
        <v>44175</v>
      </c>
      <c r="O52" s="257"/>
      <c r="P52" s="253">
        <f t="shared" si="13"/>
        <v>4494284437</v>
      </c>
      <c r="Q52" s="251">
        <f t="shared" si="14"/>
        <v>44539</v>
      </c>
      <c r="R52" s="250">
        <v>213570436</v>
      </c>
      <c r="S52" s="253">
        <f t="shared" si="15"/>
        <v>7821962094</v>
      </c>
      <c r="T52" s="251">
        <f t="shared" si="7"/>
        <v>44903</v>
      </c>
      <c r="U52" s="250"/>
      <c r="V52" s="253">
        <f t="shared" si="8"/>
        <v>5353142841</v>
      </c>
    </row>
    <row r="53" spans="1:22" ht="15">
      <c r="A53" s="270">
        <v>51</v>
      </c>
      <c r="B53" s="258">
        <v>42725</v>
      </c>
      <c r="C53" s="86">
        <v>527936622</v>
      </c>
      <c r="D53" s="264"/>
      <c r="E53" s="258">
        <v>43089</v>
      </c>
      <c r="F53" s="86">
        <v>756050265</v>
      </c>
      <c r="G53" s="259">
        <f t="shared" si="9"/>
        <v>19220262247</v>
      </c>
      <c r="H53" s="258">
        <v>43454</v>
      </c>
      <c r="I53" s="86">
        <v>535084591</v>
      </c>
      <c r="J53" s="259">
        <f t="shared" si="10"/>
        <v>20731335291</v>
      </c>
      <c r="K53" s="251">
        <v>43818</v>
      </c>
      <c r="L53" s="257">
        <v>835924592</v>
      </c>
      <c r="M53" s="253">
        <f t="shared" si="11"/>
        <v>20424495684.609997</v>
      </c>
      <c r="N53" s="251">
        <f t="shared" si="12"/>
        <v>44182</v>
      </c>
      <c r="O53" s="257"/>
      <c r="P53" s="253">
        <f t="shared" si="13"/>
        <v>4494284437</v>
      </c>
      <c r="Q53" s="251">
        <f t="shared" si="14"/>
        <v>44546</v>
      </c>
      <c r="R53" s="250">
        <v>180519150</v>
      </c>
      <c r="S53" s="253">
        <f t="shared" si="15"/>
        <v>8002481244</v>
      </c>
      <c r="T53" s="251">
        <f t="shared" si="7"/>
        <v>44910</v>
      </c>
      <c r="U53" s="250"/>
      <c r="V53" s="253">
        <f t="shared" si="8"/>
        <v>5353142841</v>
      </c>
    </row>
    <row r="54" spans="1:22" ht="15">
      <c r="A54" s="270">
        <v>52</v>
      </c>
      <c r="B54" s="258">
        <v>42732</v>
      </c>
      <c r="C54" s="86">
        <v>672379097</v>
      </c>
      <c r="D54" s="264"/>
      <c r="E54" s="258">
        <v>43096</v>
      </c>
      <c r="F54" s="86">
        <v>657174147</v>
      </c>
      <c r="G54" s="259">
        <f t="shared" si="9"/>
        <v>19877436394</v>
      </c>
      <c r="H54" s="258">
        <v>43461</v>
      </c>
      <c r="I54" s="86">
        <v>831289488</v>
      </c>
      <c r="J54" s="259">
        <f t="shared" si="10"/>
        <v>21562624779</v>
      </c>
      <c r="K54" s="251">
        <v>43825</v>
      </c>
      <c r="L54" s="257">
        <v>898391067</v>
      </c>
      <c r="M54" s="253">
        <f t="shared" si="11"/>
        <v>21322886751.609997</v>
      </c>
      <c r="N54" s="251">
        <f t="shared" si="12"/>
        <v>44189</v>
      </c>
      <c r="O54" s="257"/>
      <c r="P54" s="253">
        <f t="shared" si="13"/>
        <v>4494284437</v>
      </c>
      <c r="Q54" s="251">
        <f t="shared" si="14"/>
        <v>44553</v>
      </c>
      <c r="R54" s="250">
        <v>626798357</v>
      </c>
      <c r="S54" s="253">
        <f t="shared" si="15"/>
        <v>8629279601</v>
      </c>
      <c r="T54" s="251">
        <f t="shared" si="7"/>
        <v>44917</v>
      </c>
      <c r="U54" s="250"/>
      <c r="V54" s="253">
        <f t="shared" si="8"/>
        <v>5353142841</v>
      </c>
    </row>
    <row r="55" spans="2:22" ht="15.75" thickBot="1">
      <c r="B55" s="254"/>
      <c r="C55" s="255"/>
      <c r="D55" s="256"/>
      <c r="E55" s="254"/>
      <c r="F55" s="255"/>
      <c r="G55" s="262"/>
      <c r="H55" s="254"/>
      <c r="I55" s="255"/>
      <c r="J55" s="256"/>
      <c r="K55" s="254"/>
      <c r="L55" s="255"/>
      <c r="M55" s="256"/>
      <c r="N55" s="254"/>
      <c r="O55" s="255"/>
      <c r="P55" s="256"/>
      <c r="Q55" s="254"/>
      <c r="R55" s="255"/>
      <c r="S55" s="256"/>
      <c r="T55" s="254"/>
      <c r="U55" s="255"/>
      <c r="V55" s="256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2022-04-21T12:13:37Z</dcterms:modified>
  <cp:category/>
  <cp:version/>
  <cp:contentType/>
  <cp:contentStatus/>
</cp:coreProperties>
</file>